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9BAA9285-8802-46F8-97A2-6BBBE989D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 - sažetak" sheetId="7" r:id="rId1"/>
    <sheet name="Prihodi prema ekonomskoj klas" sheetId="8" r:id="rId2"/>
    <sheet name="Rashodi prema ekonomskoj klasif" sheetId="9" r:id="rId3"/>
    <sheet name="Prihodi prema izvorima financir" sheetId="10" r:id="rId4"/>
    <sheet name="Rashodi prema izvorima finan" sheetId="11" r:id="rId5"/>
    <sheet name="Rashodi prema funcijskoj klas" sheetId="12" r:id="rId6"/>
    <sheet name="Posebni dio - programska klasif" sheetId="30" r:id="rId7"/>
    <sheet name="Obrazloženje - Opći dio" sheetId="13" r:id="rId8"/>
    <sheet name="Obrazloženje - Posebni dio" sheetId="16" r:id="rId9"/>
  </sheets>
  <definedNames>
    <definedName name="_xlnm.Print_Titles" localSheetId="8">'Obrazloženje - Posebni dio'!#REF!</definedName>
    <definedName name="_xlnm.Print_Titles" localSheetId="6">'Posebni dio - programska klasif'!$1:$1</definedName>
    <definedName name="_xlnm.Print_Titles" localSheetId="3">'Prihodi prema izvorima financir'!#REF!</definedName>
    <definedName name="_xlnm.Print_Titles" localSheetId="2">'Rashodi prema ekonomskoj klasif'!#REF!</definedName>
    <definedName name="_xlnm.Print_Titles" localSheetId="5">'Rashodi prema funcijskoj klas'!$1:$1</definedName>
    <definedName name="_xlnm.Print_Titles" localSheetId="4">'Rashodi prema izvorima finan'!$1:$1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9" i="30" l="1"/>
  <c r="E248" i="30"/>
  <c r="E247" i="30"/>
  <c r="E246" i="30"/>
  <c r="E245" i="30"/>
  <c r="E244" i="30"/>
  <c r="E243" i="30"/>
  <c r="E232" i="30"/>
  <c r="E231" i="30"/>
  <c r="E227" i="30"/>
  <c r="E226" i="30"/>
  <c r="E225" i="30"/>
  <c r="E224" i="30"/>
  <c r="E223" i="30"/>
  <c r="E220" i="30"/>
  <c r="E219" i="30"/>
  <c r="E218" i="30"/>
  <c r="E217" i="30"/>
  <c r="E216" i="30"/>
  <c r="E215" i="30"/>
  <c r="E214" i="30"/>
  <c r="E213" i="30"/>
  <c r="E209" i="30"/>
  <c r="E208" i="30"/>
  <c r="E199" i="30"/>
  <c r="E198" i="30"/>
  <c r="E197" i="30"/>
  <c r="E196" i="30"/>
  <c r="E195" i="30"/>
  <c r="E194" i="30"/>
  <c r="E192" i="30"/>
  <c r="E188" i="30"/>
  <c r="E187" i="30"/>
  <c r="E186" i="30"/>
  <c r="E181" i="30"/>
  <c r="E179" i="30"/>
  <c r="E178" i="30"/>
  <c r="E177" i="30"/>
  <c r="E176" i="30"/>
  <c r="E175" i="30"/>
  <c r="E173" i="30"/>
  <c r="E172" i="30"/>
  <c r="E171" i="30"/>
  <c r="E170" i="30"/>
  <c r="E169" i="30"/>
  <c r="E168" i="30"/>
  <c r="E166" i="30"/>
  <c r="E165" i="30"/>
  <c r="E164" i="30"/>
  <c r="E163" i="30"/>
  <c r="E162" i="30"/>
  <c r="E161" i="30"/>
  <c r="E160" i="30"/>
  <c r="E159" i="30"/>
  <c r="E158" i="30"/>
  <c r="E157" i="30"/>
  <c r="E156" i="30"/>
  <c r="E155" i="30"/>
  <c r="E153" i="30"/>
  <c r="E152" i="30"/>
  <c r="E151" i="30"/>
  <c r="E150" i="30"/>
  <c r="E149" i="30"/>
  <c r="E148" i="30"/>
  <c r="E147" i="30"/>
  <c r="E146" i="30"/>
  <c r="E145" i="30"/>
  <c r="E90" i="30"/>
  <c r="E89" i="30"/>
  <c r="E88" i="30"/>
  <c r="E85" i="30"/>
  <c r="E84" i="30"/>
  <c r="E83" i="30"/>
  <c r="E81" i="30"/>
  <c r="E80" i="30"/>
  <c r="E79" i="30"/>
  <c r="E78" i="30"/>
  <c r="E77" i="30"/>
  <c r="E74" i="30"/>
  <c r="E72" i="30"/>
  <c r="E71" i="30"/>
  <c r="E70" i="30"/>
  <c r="E69" i="30"/>
  <c r="E68" i="30"/>
  <c r="E67" i="30"/>
  <c r="E65" i="30"/>
  <c r="E64" i="30"/>
  <c r="E63" i="30"/>
  <c r="E62" i="30"/>
  <c r="E61" i="30"/>
  <c r="E60" i="30"/>
  <c r="E59" i="30"/>
  <c r="E57" i="30"/>
  <c r="E56" i="30"/>
  <c r="E55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0" i="30"/>
  <c r="E39" i="30"/>
  <c r="E36" i="30"/>
  <c r="E35" i="30"/>
  <c r="E34" i="30"/>
  <c r="E33" i="30"/>
  <c r="E32" i="30"/>
  <c r="E31" i="30"/>
  <c r="E30" i="30"/>
  <c r="E29" i="30"/>
  <c r="E28" i="30"/>
  <c r="E27" i="30"/>
  <c r="E26" i="30"/>
  <c r="E23" i="30"/>
  <c r="E22" i="30"/>
  <c r="E21" i="30"/>
  <c r="E20" i="30"/>
  <c r="E19" i="30"/>
  <c r="E18" i="30"/>
  <c r="E17" i="30"/>
  <c r="E16" i="30"/>
  <c r="E15" i="30"/>
  <c r="E14" i="30"/>
  <c r="E13" i="30"/>
  <c r="G14" i="11" l="1"/>
  <c r="H14" i="11"/>
  <c r="G15" i="11"/>
  <c r="H15" i="11"/>
  <c r="G16" i="11"/>
  <c r="H16" i="11"/>
  <c r="G17" i="11"/>
  <c r="H17" i="11"/>
  <c r="G13" i="11"/>
  <c r="C12" i="11"/>
  <c r="G12" i="11" s="1"/>
  <c r="H14" i="12"/>
  <c r="G14" i="12"/>
  <c r="H13" i="12"/>
  <c r="G13" i="12"/>
  <c r="H12" i="12"/>
  <c r="G12" i="12"/>
  <c r="F14" i="12"/>
  <c r="F13" i="12"/>
  <c r="F12" i="12"/>
  <c r="F31" i="16"/>
  <c r="G31" i="16"/>
  <c r="H31" i="16"/>
  <c r="F177" i="16"/>
  <c r="F176" i="16"/>
  <c r="F175" i="16"/>
  <c r="H174" i="16"/>
  <c r="G174" i="16"/>
  <c r="F174" i="16"/>
  <c r="H173" i="16"/>
  <c r="G173" i="16"/>
  <c r="F173" i="16"/>
  <c r="H172" i="16"/>
  <c r="G172" i="16"/>
  <c r="F172" i="16"/>
  <c r="F171" i="16"/>
  <c r="F170" i="16"/>
  <c r="F169" i="16"/>
  <c r="F168" i="16"/>
  <c r="F167" i="16"/>
  <c r="H166" i="16"/>
  <c r="F166" i="16"/>
  <c r="G165" i="16"/>
  <c r="F165" i="16"/>
  <c r="G164" i="16"/>
  <c r="F164" i="16"/>
  <c r="H163" i="16"/>
  <c r="G163" i="16"/>
  <c r="F163" i="16"/>
  <c r="H162" i="16"/>
  <c r="G162" i="16"/>
  <c r="F162" i="16"/>
  <c r="F161" i="16"/>
  <c r="F160" i="16"/>
  <c r="H159" i="16"/>
  <c r="G159" i="16"/>
  <c r="F159" i="16"/>
  <c r="H158" i="16"/>
  <c r="G158" i="16"/>
  <c r="F158" i="16"/>
  <c r="H157" i="16"/>
  <c r="G157" i="16"/>
  <c r="F157" i="16"/>
  <c r="F156" i="16"/>
  <c r="H155" i="16"/>
  <c r="G155" i="16"/>
  <c r="F155" i="16"/>
  <c r="G154" i="16"/>
  <c r="F154" i="16"/>
  <c r="F153" i="16"/>
  <c r="F152" i="16"/>
  <c r="G151" i="16"/>
  <c r="F151" i="16"/>
  <c r="F150" i="16"/>
  <c r="H149" i="16"/>
  <c r="G149" i="16"/>
  <c r="F149" i="16"/>
  <c r="H148" i="16"/>
  <c r="F148" i="16"/>
  <c r="H147" i="16"/>
  <c r="F147" i="16"/>
  <c r="H146" i="16"/>
  <c r="G146" i="16"/>
  <c r="F146" i="16"/>
  <c r="F145" i="16"/>
  <c r="F144" i="16"/>
  <c r="F143" i="16"/>
  <c r="H142" i="16"/>
  <c r="G142" i="16"/>
  <c r="F142" i="16"/>
  <c r="F141" i="16"/>
  <c r="H140" i="16"/>
  <c r="F140" i="16"/>
  <c r="F139" i="16"/>
  <c r="H138" i="16"/>
  <c r="G138" i="16"/>
  <c r="F138" i="16"/>
  <c r="H137" i="16"/>
  <c r="G137" i="16"/>
  <c r="F137" i="16"/>
  <c r="H136" i="16"/>
  <c r="G136" i="16"/>
  <c r="F136" i="16"/>
  <c r="F135" i="16"/>
  <c r="H134" i="16"/>
  <c r="F134" i="16"/>
  <c r="H133" i="16"/>
  <c r="G133" i="16"/>
  <c r="F133" i="16"/>
  <c r="H132" i="16"/>
  <c r="G132" i="16"/>
  <c r="F132" i="16"/>
  <c r="H131" i="16"/>
  <c r="G131" i="16"/>
  <c r="F131" i="16"/>
  <c r="H130" i="16"/>
  <c r="G130" i="16"/>
  <c r="F130" i="16"/>
  <c r="G129" i="16"/>
  <c r="F129" i="16"/>
  <c r="H128" i="16"/>
  <c r="G128" i="16"/>
  <c r="F128" i="16"/>
  <c r="H127" i="16"/>
  <c r="G127" i="16"/>
  <c r="F127" i="16"/>
  <c r="H126" i="16"/>
  <c r="G126" i="16"/>
  <c r="F126" i="16"/>
  <c r="H125" i="16"/>
  <c r="G125" i="16"/>
  <c r="F125" i="16"/>
  <c r="H124" i="16"/>
  <c r="G124" i="16"/>
  <c r="F124" i="16"/>
  <c r="H123" i="16"/>
  <c r="G123" i="16"/>
  <c r="F123" i="16"/>
  <c r="H122" i="16"/>
  <c r="G122" i="16"/>
  <c r="F122" i="16"/>
  <c r="H121" i="16"/>
  <c r="G121" i="16"/>
  <c r="F121" i="16"/>
  <c r="H120" i="16"/>
  <c r="G120" i="16"/>
  <c r="F120" i="16"/>
  <c r="H119" i="16"/>
  <c r="G119" i="16"/>
  <c r="F119" i="16"/>
  <c r="F118" i="16"/>
  <c r="H117" i="16"/>
  <c r="G117" i="16"/>
  <c r="F117" i="16"/>
  <c r="H116" i="16"/>
  <c r="G116" i="16"/>
  <c r="F116" i="16"/>
  <c r="H115" i="16"/>
  <c r="G115" i="16"/>
  <c r="F115" i="16"/>
  <c r="H114" i="16"/>
  <c r="G114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H77" i="16"/>
  <c r="F77" i="16"/>
  <c r="H76" i="16"/>
  <c r="G76" i="16"/>
  <c r="F76" i="16"/>
  <c r="F75" i="16"/>
  <c r="H74" i="16"/>
  <c r="G74" i="16"/>
  <c r="F74" i="16"/>
  <c r="G73" i="16"/>
  <c r="F73" i="16"/>
  <c r="H72" i="16"/>
  <c r="F72" i="16"/>
  <c r="H71" i="16"/>
  <c r="G71" i="16"/>
  <c r="F71" i="16"/>
  <c r="H70" i="16"/>
  <c r="G70" i="16"/>
  <c r="F70" i="16"/>
  <c r="F69" i="16"/>
  <c r="F68" i="16"/>
  <c r="H67" i="16"/>
  <c r="G67" i="16"/>
  <c r="F67" i="16"/>
  <c r="G66" i="16"/>
  <c r="F66" i="16"/>
  <c r="H65" i="16"/>
  <c r="F65" i="16"/>
  <c r="H64" i="16"/>
  <c r="G64" i="16"/>
  <c r="F64" i="16"/>
  <c r="H63" i="16"/>
  <c r="G63" i="16"/>
  <c r="F63" i="16"/>
  <c r="H62" i="16"/>
  <c r="G62" i="16"/>
  <c r="F62" i="16"/>
  <c r="H61" i="16"/>
  <c r="G61" i="16"/>
  <c r="F61" i="16"/>
  <c r="G60" i="16"/>
  <c r="F60" i="16"/>
  <c r="H59" i="16"/>
  <c r="G59" i="16"/>
  <c r="F59" i="16"/>
  <c r="H58" i="16"/>
  <c r="G58" i="16"/>
  <c r="F58" i="16"/>
  <c r="H57" i="16"/>
  <c r="G57" i="16"/>
  <c r="F57" i="16"/>
  <c r="H56" i="16"/>
  <c r="G56" i="16"/>
  <c r="F56" i="16"/>
  <c r="H55" i="16"/>
  <c r="G55" i="16"/>
  <c r="F55" i="16"/>
  <c r="H54" i="16"/>
  <c r="G54" i="16"/>
  <c r="F54" i="16"/>
  <c r="F53" i="16"/>
  <c r="H52" i="16"/>
  <c r="G52" i="16"/>
  <c r="F52" i="16"/>
  <c r="H51" i="16"/>
  <c r="G51" i="16"/>
  <c r="F51" i="16"/>
  <c r="F50" i="16"/>
  <c r="H49" i="16"/>
  <c r="G49" i="16"/>
  <c r="F49" i="16"/>
  <c r="H48" i="16"/>
  <c r="G48" i="16"/>
  <c r="F48" i="16"/>
  <c r="H47" i="16"/>
  <c r="G47" i="16"/>
  <c r="F47" i="16"/>
  <c r="H46" i="16"/>
  <c r="G46" i="16"/>
  <c r="F46" i="16"/>
  <c r="H45" i="16"/>
  <c r="G45" i="16"/>
  <c r="F45" i="16"/>
  <c r="H44" i="16"/>
  <c r="G44" i="16"/>
  <c r="F44" i="16"/>
  <c r="H43" i="16"/>
  <c r="G43" i="16"/>
  <c r="F43" i="16"/>
  <c r="G42" i="16"/>
  <c r="F42" i="16"/>
  <c r="F41" i="16"/>
  <c r="H40" i="16"/>
  <c r="F40" i="16"/>
  <c r="F39" i="16"/>
  <c r="H38" i="16"/>
  <c r="F38" i="16"/>
  <c r="H37" i="16"/>
  <c r="G37" i="16"/>
  <c r="F37" i="16"/>
  <c r="H36" i="16"/>
  <c r="G36" i="16"/>
  <c r="F36" i="16"/>
  <c r="H35" i="16"/>
  <c r="F35" i="16"/>
  <c r="G34" i="16"/>
  <c r="F33" i="16"/>
  <c r="H32" i="16"/>
  <c r="G32" i="16"/>
  <c r="F32" i="16"/>
  <c r="H30" i="16"/>
  <c r="G30" i="16"/>
  <c r="F30" i="16"/>
  <c r="H29" i="16"/>
  <c r="G29" i="16"/>
  <c r="F29" i="16"/>
  <c r="G28" i="16"/>
  <c r="F28" i="16"/>
  <c r="F27" i="16"/>
  <c r="C27" i="16"/>
  <c r="G27" i="16" s="1"/>
  <c r="F26" i="16"/>
  <c r="F25" i="16"/>
  <c r="C25" i="16"/>
  <c r="H24" i="16"/>
  <c r="G24" i="16"/>
  <c r="F24" i="16"/>
  <c r="H23" i="16"/>
  <c r="F23" i="16"/>
  <c r="C23" i="16"/>
  <c r="G23" i="16" s="1"/>
  <c r="H22" i="16"/>
  <c r="G22" i="16"/>
  <c r="F22" i="16"/>
  <c r="H21" i="16"/>
  <c r="F21" i="16"/>
  <c r="C21" i="16"/>
  <c r="G21" i="16" s="1"/>
  <c r="H20" i="16"/>
  <c r="G20" i="16"/>
  <c r="F20" i="16"/>
  <c r="F19" i="16"/>
  <c r="G18" i="16"/>
  <c r="F18" i="16"/>
  <c r="H17" i="16"/>
  <c r="F17" i="16"/>
  <c r="C17" i="16"/>
  <c r="G17" i="16" s="1"/>
  <c r="G16" i="16"/>
  <c r="F16" i="16"/>
  <c r="F15" i="16"/>
  <c r="F14" i="16"/>
  <c r="C14" i="16"/>
  <c r="G14" i="16" s="1"/>
  <c r="H13" i="16"/>
  <c r="F13" i="16"/>
  <c r="H12" i="16"/>
  <c r="G12" i="16"/>
  <c r="F12" i="16"/>
  <c r="D11" i="16"/>
  <c r="H11" i="16" s="1"/>
  <c r="C11" i="16"/>
  <c r="G11" i="16" s="1"/>
  <c r="H10" i="16"/>
  <c r="G10" i="16"/>
  <c r="F10" i="16"/>
  <c r="H9" i="16"/>
  <c r="G9" i="16"/>
  <c r="F9" i="16"/>
  <c r="D8" i="16"/>
  <c r="H8" i="16" s="1"/>
  <c r="C8" i="16"/>
  <c r="G8" i="16" s="1"/>
  <c r="G7" i="16"/>
  <c r="D7" i="16"/>
  <c r="H7" i="16" s="1"/>
  <c r="F106" i="13"/>
  <c r="F105" i="13"/>
  <c r="F104" i="13"/>
  <c r="H103" i="13"/>
  <c r="F103" i="13"/>
  <c r="H102" i="13"/>
  <c r="G102" i="13"/>
  <c r="F102" i="13"/>
  <c r="H101" i="13"/>
  <c r="G101" i="13"/>
  <c r="F101" i="13"/>
  <c r="G100" i="13"/>
  <c r="F100" i="13"/>
  <c r="G99" i="13"/>
  <c r="F99" i="13"/>
  <c r="H98" i="13"/>
  <c r="F98" i="13"/>
  <c r="H97" i="13"/>
  <c r="G97" i="13"/>
  <c r="F97" i="13"/>
  <c r="G96" i="13"/>
  <c r="F96" i="13"/>
  <c r="F95" i="13"/>
  <c r="H94" i="13"/>
  <c r="F94" i="13"/>
  <c r="G93" i="13"/>
  <c r="F93" i="13"/>
  <c r="F92" i="13"/>
  <c r="F91" i="13"/>
  <c r="H90" i="13"/>
  <c r="F90" i="13"/>
  <c r="G89" i="13"/>
  <c r="F89" i="13"/>
  <c r="F88" i="13"/>
  <c r="F87" i="13"/>
  <c r="F86" i="13"/>
  <c r="G85" i="13"/>
  <c r="F85" i="13"/>
  <c r="H84" i="13"/>
  <c r="F84" i="13"/>
  <c r="F83" i="13"/>
  <c r="H82" i="13"/>
  <c r="G82" i="13"/>
  <c r="F82" i="13"/>
  <c r="H81" i="13"/>
  <c r="G81" i="13"/>
  <c r="F81" i="13"/>
  <c r="H80" i="13"/>
  <c r="G80" i="13"/>
  <c r="F80" i="13"/>
  <c r="H79" i="13"/>
  <c r="G79" i="13"/>
  <c r="F79" i="13"/>
  <c r="F78" i="13"/>
  <c r="H77" i="13"/>
  <c r="G77" i="13"/>
  <c r="F77" i="13"/>
  <c r="H76" i="13"/>
  <c r="G76" i="13"/>
  <c r="F76" i="13"/>
  <c r="H75" i="13"/>
  <c r="G75" i="13"/>
  <c r="F75" i="13"/>
  <c r="H74" i="13"/>
  <c r="F74" i="13"/>
  <c r="H73" i="13"/>
  <c r="G73" i="13"/>
  <c r="F73" i="13"/>
  <c r="H72" i="13"/>
  <c r="G72" i="13"/>
  <c r="F72" i="13"/>
  <c r="H71" i="13"/>
  <c r="G71" i="13"/>
  <c r="F71" i="13"/>
  <c r="H70" i="13"/>
  <c r="G70" i="13"/>
  <c r="F70" i="13"/>
  <c r="H69" i="13"/>
  <c r="G69" i="13"/>
  <c r="F69" i="13"/>
  <c r="H68" i="13"/>
  <c r="G68" i="13"/>
  <c r="F68" i="13"/>
  <c r="H67" i="13"/>
  <c r="G67" i="13"/>
  <c r="F67" i="13"/>
  <c r="H66" i="13"/>
  <c r="G66" i="13"/>
  <c r="F66" i="13"/>
  <c r="H65" i="13"/>
  <c r="G65" i="13"/>
  <c r="F65" i="13"/>
  <c r="H64" i="13"/>
  <c r="G64" i="13"/>
  <c r="F64" i="13"/>
  <c r="H63" i="13"/>
  <c r="G63" i="13"/>
  <c r="F63" i="13"/>
  <c r="H62" i="13"/>
  <c r="G62" i="13"/>
  <c r="F62" i="13"/>
  <c r="H61" i="13"/>
  <c r="G61" i="13"/>
  <c r="F61" i="13"/>
  <c r="H60" i="13"/>
  <c r="G60" i="13"/>
  <c r="F60" i="13"/>
  <c r="H59" i="13"/>
  <c r="G59" i="13"/>
  <c r="F59" i="13"/>
  <c r="H58" i="13"/>
  <c r="G58" i="13"/>
  <c r="F58" i="13"/>
  <c r="H57" i="13"/>
  <c r="G57" i="13"/>
  <c r="F57" i="13"/>
  <c r="H56" i="13"/>
  <c r="G56" i="13"/>
  <c r="F56" i="13"/>
  <c r="H55" i="13"/>
  <c r="G55" i="13"/>
  <c r="F55" i="13"/>
  <c r="F54" i="13"/>
  <c r="H53" i="13"/>
  <c r="G53" i="13"/>
  <c r="F53" i="13"/>
  <c r="H52" i="13"/>
  <c r="G52" i="13"/>
  <c r="F52" i="13"/>
  <c r="H51" i="13"/>
  <c r="G51" i="13"/>
  <c r="F51" i="13"/>
  <c r="H50" i="13"/>
  <c r="G50" i="13"/>
  <c r="F50" i="13"/>
  <c r="H49" i="13"/>
  <c r="G49" i="13"/>
  <c r="F49" i="13"/>
  <c r="H48" i="13"/>
  <c r="G48" i="13"/>
  <c r="F48" i="13"/>
  <c r="H47" i="13"/>
  <c r="G47" i="13"/>
  <c r="F47" i="13"/>
  <c r="H46" i="13"/>
  <c r="G46" i="13"/>
  <c r="F46" i="13"/>
  <c r="H45" i="13"/>
  <c r="G45" i="13"/>
  <c r="F45" i="13"/>
  <c r="F44" i="13"/>
  <c r="F43" i="13"/>
  <c r="H42" i="13"/>
  <c r="G42" i="13"/>
  <c r="F42" i="13"/>
  <c r="H41" i="13"/>
  <c r="G41" i="13"/>
  <c r="F41" i="13"/>
  <c r="H40" i="13"/>
  <c r="G40" i="13"/>
  <c r="F40" i="13"/>
  <c r="H39" i="13"/>
  <c r="G39" i="13"/>
  <c r="F39" i="13"/>
  <c r="G38" i="13"/>
  <c r="D38" i="13"/>
  <c r="H38" i="13" s="1"/>
  <c r="C33" i="13"/>
  <c r="C32" i="13"/>
  <c r="G32" i="13" s="1"/>
  <c r="C31" i="13"/>
  <c r="G31" i="13" s="1"/>
  <c r="C30" i="13"/>
  <c r="G30" i="13" s="1"/>
  <c r="H29" i="13"/>
  <c r="F29" i="13"/>
  <c r="C29" i="13"/>
  <c r="G29" i="13" s="1"/>
  <c r="H28" i="13"/>
  <c r="F28" i="13"/>
  <c r="C28" i="13"/>
  <c r="G28" i="13" s="1"/>
  <c r="F27" i="13"/>
  <c r="D27" i="13"/>
  <c r="D26" i="13" s="1"/>
  <c r="D8" i="13" s="1"/>
  <c r="C27" i="13"/>
  <c r="G27" i="13" s="1"/>
  <c r="C26" i="13"/>
  <c r="G26" i="13" s="1"/>
  <c r="F25" i="13"/>
  <c r="F24" i="13"/>
  <c r="F23" i="13"/>
  <c r="C23" i="13"/>
  <c r="G23" i="13" s="1"/>
  <c r="F22" i="13"/>
  <c r="C22" i="13"/>
  <c r="G22" i="13" s="1"/>
  <c r="F21" i="13"/>
  <c r="C21" i="13"/>
  <c r="G21" i="13" s="1"/>
  <c r="H20" i="13"/>
  <c r="F20" i="13"/>
  <c r="C20" i="13"/>
  <c r="G20" i="13" s="1"/>
  <c r="H19" i="13"/>
  <c r="F19" i="13"/>
  <c r="C19" i="13"/>
  <c r="G19" i="13" s="1"/>
  <c r="H18" i="13"/>
  <c r="F18" i="13"/>
  <c r="C18" i="13"/>
  <c r="G18" i="13" s="1"/>
  <c r="F17" i="13"/>
  <c r="G16" i="13"/>
  <c r="F16" i="13"/>
  <c r="C16" i="13"/>
  <c r="F15" i="13"/>
  <c r="C15" i="13"/>
  <c r="G15" i="13" s="1"/>
  <c r="F14" i="13"/>
  <c r="C14" i="13"/>
  <c r="G14" i="13" s="1"/>
  <c r="H13" i="13"/>
  <c r="F13" i="13"/>
  <c r="C13" i="13"/>
  <c r="G13" i="13" s="1"/>
  <c r="H12" i="13"/>
  <c r="F12" i="13"/>
  <c r="C12" i="13"/>
  <c r="G12" i="13" s="1"/>
  <c r="H11" i="13"/>
  <c r="F11" i="13"/>
  <c r="C11" i="13"/>
  <c r="G11" i="13" s="1"/>
  <c r="H10" i="13"/>
  <c r="F10" i="13"/>
  <c r="C10" i="13"/>
  <c r="G10" i="13" s="1"/>
  <c r="H9" i="13"/>
  <c r="F9" i="13"/>
  <c r="G9" i="13"/>
  <c r="H19" i="11"/>
  <c r="G19" i="11"/>
  <c r="H13" i="11"/>
  <c r="H12" i="11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C12" i="10"/>
  <c r="G12" i="10" s="1"/>
  <c r="H76" i="9"/>
  <c r="G76" i="9"/>
  <c r="H75" i="9"/>
  <c r="G75" i="9"/>
  <c r="H74" i="9"/>
  <c r="G74" i="9"/>
  <c r="G73" i="9"/>
  <c r="H71" i="9"/>
  <c r="G71" i="9"/>
  <c r="H70" i="9"/>
  <c r="G70" i="9"/>
  <c r="H67" i="9"/>
  <c r="G67" i="9"/>
  <c r="H63" i="9"/>
  <c r="G63" i="9"/>
  <c r="G58" i="9"/>
  <c r="H57" i="9"/>
  <c r="H55" i="9"/>
  <c r="G55" i="9"/>
  <c r="H54" i="9"/>
  <c r="G54" i="9"/>
  <c r="H53" i="9"/>
  <c r="G53" i="9"/>
  <c r="H52" i="9"/>
  <c r="G52" i="9"/>
  <c r="H50" i="9"/>
  <c r="G50" i="9"/>
  <c r="H49" i="9"/>
  <c r="G49" i="9"/>
  <c r="H48" i="9"/>
  <c r="G48" i="9"/>
  <c r="H47" i="9"/>
  <c r="H46" i="9"/>
  <c r="G46" i="9"/>
  <c r="H45" i="9"/>
  <c r="G45" i="9"/>
  <c r="H44" i="9"/>
  <c r="G44" i="9"/>
  <c r="H43" i="9"/>
  <c r="G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H18" i="9"/>
  <c r="G18" i="9"/>
  <c r="H15" i="9"/>
  <c r="G15" i="9"/>
  <c r="H14" i="9"/>
  <c r="G14" i="9"/>
  <c r="H13" i="9"/>
  <c r="G13" i="9"/>
  <c r="H12" i="9"/>
  <c r="G12" i="9"/>
  <c r="H11" i="9"/>
  <c r="G11" i="9"/>
  <c r="C37" i="8"/>
  <c r="C36" i="8"/>
  <c r="C35" i="8"/>
  <c r="C34" i="8"/>
  <c r="H33" i="8"/>
  <c r="C33" i="8"/>
  <c r="G33" i="8" s="1"/>
  <c r="H32" i="8"/>
  <c r="G32" i="8"/>
  <c r="D31" i="8"/>
  <c r="D30" i="8" s="1"/>
  <c r="C31" i="8"/>
  <c r="G31" i="8" s="1"/>
  <c r="C30" i="8"/>
  <c r="G30" i="8" s="1"/>
  <c r="C27" i="8"/>
  <c r="G27" i="8" s="1"/>
  <c r="G26" i="8"/>
  <c r="C26" i="8"/>
  <c r="C25" i="8"/>
  <c r="G25" i="8" s="1"/>
  <c r="H24" i="8"/>
  <c r="C24" i="8"/>
  <c r="G24" i="8" s="1"/>
  <c r="H23" i="8"/>
  <c r="G23" i="8"/>
  <c r="C23" i="8"/>
  <c r="H22" i="8"/>
  <c r="C22" i="8"/>
  <c r="G22" i="8" s="1"/>
  <c r="C20" i="8"/>
  <c r="G20" i="8" s="1"/>
  <c r="C19" i="8"/>
  <c r="G19" i="8" s="1"/>
  <c r="C18" i="8"/>
  <c r="G18" i="8" s="1"/>
  <c r="H17" i="8"/>
  <c r="C17" i="8"/>
  <c r="G17" i="8" s="1"/>
  <c r="H16" i="8"/>
  <c r="C16" i="8"/>
  <c r="G16" i="8" s="1"/>
  <c r="H15" i="8"/>
  <c r="C15" i="8"/>
  <c r="G15" i="8" s="1"/>
  <c r="H14" i="8"/>
  <c r="C14" i="8"/>
  <c r="G14" i="8" s="1"/>
  <c r="H13" i="8"/>
  <c r="G13" i="8"/>
  <c r="H16" i="7"/>
  <c r="H15" i="7"/>
  <c r="H14" i="7"/>
  <c r="H12" i="7"/>
  <c r="H11" i="7"/>
  <c r="G12" i="7"/>
  <c r="C16" i="7"/>
  <c r="C14" i="7" s="1"/>
  <c r="G14" i="7" s="1"/>
  <c r="G16" i="7"/>
  <c r="C15" i="7"/>
  <c r="G15" i="7"/>
  <c r="G11" i="7"/>
  <c r="F11" i="7"/>
  <c r="F8" i="16" l="1"/>
  <c r="H27" i="13"/>
  <c r="C8" i="13"/>
  <c r="C7" i="13" s="1"/>
  <c r="G7" i="13" s="1"/>
  <c r="F7" i="16"/>
  <c r="F11" i="16"/>
  <c r="F8" i="13"/>
  <c r="H8" i="13"/>
  <c r="D7" i="13"/>
  <c r="F26" i="13"/>
  <c r="F38" i="13"/>
  <c r="H26" i="13"/>
  <c r="H30" i="8"/>
  <c r="D12" i="8"/>
  <c r="H31" i="8"/>
  <c r="C12" i="8"/>
  <c r="G8" i="13" l="1"/>
  <c r="H7" i="13"/>
  <c r="F7" i="13"/>
  <c r="H12" i="8"/>
  <c r="D11" i="8"/>
  <c r="H11" i="8" s="1"/>
  <c r="G12" i="8"/>
  <c r="C11" i="8"/>
  <c r="G11" i="8" s="1"/>
</calcChain>
</file>

<file path=xl/sharedStrings.xml><?xml version="1.0" encoding="utf-8"?>
<sst xmlns="http://schemas.openxmlformats.org/spreadsheetml/2006/main" count="1617" uniqueCount="288">
  <si>
    <t>UČENIČKI DOM ANTE BRUNE BUŠIĆA</t>
  </si>
  <si>
    <t>GAJEVA 31</t>
  </si>
  <si>
    <t>OIB: 65883053647</t>
  </si>
  <si>
    <t>VRSTA RASHODA / IZDATAKA</t>
  </si>
  <si>
    <t>PLAN 2023</t>
  </si>
  <si>
    <t>Ukupno ostvareno</t>
  </si>
  <si>
    <t>RAZLIKA DO PLANA</t>
  </si>
  <si>
    <t>1.</t>
  </si>
  <si>
    <t>2.</t>
  </si>
  <si>
    <t>4.</t>
  </si>
  <si>
    <t>SVEUKUPNO PRIHODI</t>
  </si>
  <si>
    <t>6</t>
  </si>
  <si>
    <t>Prihodi poslovanja</t>
  </si>
  <si>
    <t>SVEUKUPNO RASHODI</t>
  </si>
  <si>
    <t>3</t>
  </si>
  <si>
    <t>Rashodi poslovanja</t>
  </si>
  <si>
    <t>4</t>
  </si>
  <si>
    <t>Rashodi za nabavu nefinancijske imovine</t>
  </si>
  <si>
    <t>REALIZACIJA 2022.</t>
  </si>
  <si>
    <t>Prihodi od prodaje nefinancijske imovine</t>
  </si>
  <si>
    <t>3.</t>
  </si>
  <si>
    <t>Indeks ostvarenja 2022. - 2023.</t>
  </si>
  <si>
    <t>Indeks ostvarenja i plana za 2023.</t>
  </si>
  <si>
    <t>5.</t>
  </si>
  <si>
    <t>6.</t>
  </si>
  <si>
    <t>7.</t>
  </si>
  <si>
    <t>8.</t>
  </si>
  <si>
    <t>REALIZACIJA 2022</t>
  </si>
  <si>
    <t>UKUPNO OSTVARENO 2023.</t>
  </si>
  <si>
    <t>Indeks ostvarenja 2022 - 2023</t>
  </si>
  <si>
    <t>Indeks ostvarenja i plana za 2023</t>
  </si>
  <si>
    <t>9.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</si>
  <si>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</si>
  <si>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</si>
  <si>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</si>
  <si>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</si>
  <si>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</si>
  <si>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</si>
  <si>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</si>
  <si>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</si>
  <si>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</si>
  <si>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</si>
  <si>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</si>
  <si>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</si>
  <si>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-</t>
  </si>
  <si>
    <t>641</t>
  </si>
  <si>
    <t>Prihodi od financijske imovine</t>
  </si>
  <si>
    <t>6413</t>
  </si>
  <si>
    <t>Kamate na oročena sredstva i depozite po viđenju</t>
  </si>
  <si>
    <t>6415</t>
  </si>
  <si>
    <t>Prihodi od pozitivnih tečajnih razlika i razlika zbog primjene valutne klauzule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</si>
  <si>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</si>
  <si>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</si>
  <si>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</si>
  <si>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</si>
  <si>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</si>
  <si>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</si>
  <si>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</si>
  <si>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</si>
  <si>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</si>
  <si>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</si>
  <si>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</si>
  <si>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</si>
  <si>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</si>
  <si>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</si>
  <si>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</si>
  <si>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</si>
  <si>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PRIHODI IZ NADLEŽNOG PRORAČUNA I OD HZZO-A TEMELJEM UGOVORENIH OBVEZA</t>
  </si>
  <si>
    <t>PRIHODI IZ NADLEŽNOG  PRORAČUNA ZA FINANCIRANJE REDOVNE DJELATNOSTI KORISNIKA PRORAČUNA</t>
  </si>
  <si>
    <t>PRIHOD IZ NADLEŽNOG PRORAČUNA ZA FINANCIRANJE RASHODA POSLOVANJA</t>
  </si>
  <si>
    <t>PRIHOD IZ NADLEŽNOG PRORAČUNA ZA FINANCIRANJE RASHODA NA NABAVU NEFINANCIJSKE IMOVINE</t>
  </si>
  <si>
    <t>7</t>
  </si>
  <si>
    <t>PRIHODI OD PRODAJE NEFINANCIJSKE IMOVINE</t>
  </si>
  <si>
    <t>72</t>
  </si>
  <si>
    <t>PRIHODI OD PRODAJE PROIZVEDENE DUGOTRAJNE IMOVINE</t>
  </si>
  <si>
    <t>722</t>
  </si>
  <si>
    <t>PRIHODI OD PRODAJE POSTROJENJA I OPREME</t>
  </si>
  <si>
    <t>7223</t>
  </si>
  <si>
    <t>OPREMA ZA ODRŽAVANJE I ZAŠTITU</t>
  </si>
  <si>
    <t>PLAN 2023.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</si>
  <si>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</si>
  <si>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</si>
  <si>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</si>
  <si>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</si>
  <si>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</si>
  <si>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</si>
  <si>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</si>
  <si>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</si>
  <si>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</si>
  <si>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</si>
  <si>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</si>
  <si>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</si>
  <si>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</si>
  <si>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</si>
  <si>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</si>
  <si>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</si>
  <si>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</si>
  <si>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</si>
  <si>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</si>
  <si>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</si>
  <si>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</si>
  <si>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</si>
  <si>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</si>
  <si>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</si>
  <si>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</si>
  <si>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</si>
  <si>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</si>
  <si>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</si>
  <si>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</si>
  <si>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</si>
  <si>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</si>
  <si>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</si>
  <si>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</si>
  <si>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</si>
  <si>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</si>
  <si>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</si>
  <si>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</si>
  <si>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</si>
  <si>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</si>
  <si>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</si>
  <si>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</si>
  <si>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</si>
  <si>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</si>
  <si>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</si>
  <si>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</si>
  <si>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</si>
  <si>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</si>
  <si>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</si>
  <si>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</si>
  <si>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</si>
  <si>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</si>
  <si>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</si>
  <si>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</si>
  <si>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</si>
  <si>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</si>
  <si>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</si>
  <si>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</si>
  <si>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</si>
  <si>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</si>
  <si>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</si>
  <si>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</si>
  <si>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</si>
  <si>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</si>
  <si>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</si>
  <si>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</si>
  <si>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</si>
  <si>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</si>
  <si>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</si>
  <si>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</si>
  <si>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</si>
  <si>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</si>
  <si>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</si>
  <si>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</si>
  <si>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</si>
  <si>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</si>
  <si>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</si>
  <si>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</si>
  <si>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</si>
  <si>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</si>
  <si>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</si>
  <si>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</si>
  <si>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</si>
  <si>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</si>
  <si>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</si>
  <si>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</si>
  <si>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</si>
  <si>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</si>
  <si>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</si>
  <si>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</si>
  <si>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</si>
  <si>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38</t>
  </si>
  <si>
    <t>Ostali rashodi</t>
  </si>
  <si>
    <t>381</t>
  </si>
  <si>
    <t>3811</t>
  </si>
  <si>
    <t>Tekuće donacije u novcu</t>
  </si>
  <si>
    <t>3812</t>
  </si>
  <si>
    <t>Tekuće donacije u naravi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</si>
  <si>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</si>
  <si>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</si>
  <si>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</si>
  <si>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</si>
  <si>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</si>
  <si>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</si>
  <si>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</si>
  <si>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</si>
  <si>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</si>
  <si>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</si>
  <si>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</si>
  <si>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</si>
  <si>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</si>
  <si>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</si>
  <si>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</si>
  <si>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</si>
  <si>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</si>
  <si>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</si>
  <si>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</si>
  <si>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</si>
  <si>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</si>
  <si>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</si>
  <si>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</si>
  <si>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</si>
  <si>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</si>
  <si>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</si>
  <si>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45</t>
  </si>
  <si>
    <t>Rashodi za dodatna ulaganja na nefinancijskoj imovini</t>
  </si>
  <si>
    <t>452</t>
  </si>
  <si>
    <t>Dodatna ulaganja na postrojenjima i opremi</t>
  </si>
  <si>
    <t>4521</t>
  </si>
  <si>
    <t>Izvor 1.1.</t>
  </si>
  <si>
    <t>OPĆI PRIHODI I PRIMICI</t>
  </si>
  <si>
    <t>Izvor 1.2.</t>
  </si>
  <si>
    <t>OPĆI PRIHODI I PRIMICI-DECENTRALIZIRANA SREDSTVA</t>
  </si>
  <si>
    <t>Izvor 3.1.</t>
  </si>
  <si>
    <t>VLASTITI PRIHODI</t>
  </si>
  <si>
    <t>Izvor 4.3.</t>
  </si>
  <si>
    <t>OSTALI PRIHODI ZA POSEBNE NAMJENE</t>
  </si>
  <si>
    <t>Izvor 5.2.</t>
  </si>
  <si>
    <t>POMOĆI IZ DRUGIH PRORAČUNA</t>
  </si>
  <si>
    <t>Izvor 5.6.</t>
  </si>
  <si>
    <t>POMOĆI TEMELJEM PRIJENOSA EU SREDSTAVA</t>
  </si>
  <si>
    <t>Izvor 6.1.</t>
  </si>
  <si>
    <t>DONACIJE</t>
  </si>
  <si>
    <t>Funkcijska 09</t>
  </si>
  <si>
    <t>Obrazovanje</t>
  </si>
  <si>
    <t>Funkcijska 092</t>
  </si>
  <si>
    <t>Srednjoškolsko  obrazovanje</t>
  </si>
  <si>
    <t>REALIZACIJA 2023.</t>
  </si>
  <si>
    <t>Izvor 1.1.3</t>
  </si>
  <si>
    <t>OPĆI PRIHODI I PRIMICI-POJAČANI STANDARD</t>
  </si>
  <si>
    <t>Izvor 1.2.2</t>
  </si>
  <si>
    <t>DECENTRALIZIRANA SREDSTVA-SREDNJE ŠKOLSTVO</t>
  </si>
  <si>
    <t>Izvor 3.1.1</t>
  </si>
  <si>
    <t>VLASTITI PRIHODI-PRORAČUNSKI KORISNICI</t>
  </si>
  <si>
    <t>Izvor 4.3.1</t>
  </si>
  <si>
    <t>PRIHODI ZA POSEBNE NAMJENE-PRORAČUNSKI KORISNICI</t>
  </si>
  <si>
    <t>Izvor 5.2.1</t>
  </si>
  <si>
    <t>POMOĆI IZ DRUGIH PRORAČUNA-PK</t>
  </si>
  <si>
    <t>Izvor 5.6.1</t>
  </si>
  <si>
    <t>POMOĆI TEMELJEM PRIJENOSA EU SREDSTAVA-PK</t>
  </si>
  <si>
    <t>Izvor 6.1.1</t>
  </si>
  <si>
    <t>DONACIJE-PRORAČUNSKI KORISNICI</t>
  </si>
  <si>
    <t>Izvor 7.1.1</t>
  </si>
  <si>
    <t>PRIHODI OD PRODAJE ILI ZAMJ. NEF. IMOVINE I NAKN. S NASL.-PK</t>
  </si>
  <si>
    <t>Aktivnost A410901</t>
  </si>
  <si>
    <t>REDOVNA DJELATNOST PRORAČUNSKIH KORISNIKA</t>
  </si>
  <si>
    <t>Aktivnost K410901</t>
  </si>
  <si>
    <t>ODRŽAVANJE I OPREMANJE USTANOVA SREDNJEG ŠKOLSTVA I UČENIČKIH DOMOVA</t>
  </si>
  <si>
    <t>Aktivnost A410902</t>
  </si>
  <si>
    <t>IZVANNASTAVNE I OSTALE AKTIVNOSTI</t>
  </si>
  <si>
    <t>Aktivnost T410905</t>
  </si>
  <si>
    <t>BESPLATNE MENSTRUALNE POTREPŠTINE</t>
  </si>
  <si>
    <t>Aktivnost T410901</t>
  </si>
  <si>
    <t>ŠKOLSKA SHEMA VOĆE, POVRĆE, MLIJEČNI PROIZVODI</t>
  </si>
  <si>
    <t>Opći dio - prihodi prema ekonomskoj klasifikaciji</t>
  </si>
  <si>
    <t>Opći dio - sažetak</t>
  </si>
  <si>
    <t>Opći dio - rashodi prema ekonomskoj klasifikaciji</t>
  </si>
  <si>
    <t>Opći dio - prihodi prema izvorima financiranja</t>
  </si>
  <si>
    <t>Opći dio - rashodi prema izvorima financiranja</t>
  </si>
  <si>
    <t>Opći dio - rashodi prema funkcijskoj klasifikaciji</t>
  </si>
  <si>
    <t>Obrazloženje - OPĆI DIO</t>
  </si>
  <si>
    <t>Obrazloženje - POSEBNI DIO</t>
  </si>
  <si>
    <t>Posebni dio - programska klasifikacija</t>
  </si>
  <si>
    <t>Izvršenje 31.12.2023.</t>
  </si>
  <si>
    <t>Razdjel 009</t>
  </si>
  <si>
    <t>GRADSKI URED ZA OBRAZOVANJE, SPORT I MLADE</t>
  </si>
  <si>
    <t>Glava 009       04</t>
  </si>
  <si>
    <t>USTANOVE U SREDNJOŠKOLSKOM OBRAZOVANJU</t>
  </si>
  <si>
    <t>Proračunski korisnik 009       04        19484</t>
  </si>
  <si>
    <t>Izvor 1.</t>
  </si>
  <si>
    <t>Program 4109</t>
  </si>
  <si>
    <t>DJELATNOST USTANOVA SREDNJEG ŠKOLSTVA I UČENIČKIH DOMOVA</t>
  </si>
  <si>
    <t>Izvor 3.</t>
  </si>
  <si>
    <t>Izvor 4.</t>
  </si>
  <si>
    <t>PRIHODI ZA POSEBNE NAMJENE</t>
  </si>
  <si>
    <t>Izvor 5.</t>
  </si>
  <si>
    <t>POMOĆI</t>
  </si>
  <si>
    <t>Izvor 6.</t>
  </si>
  <si>
    <t>Najam učeničkog doma raznim grupama i agenciji za najam smještaja.</t>
  </si>
  <si>
    <t>Povećana sredstva za usluge tekućeg i investicijskog održavanja i refundacije za plaćanja odvjetničkih usluga.</t>
  </si>
  <si>
    <t>Povećani troškovi energenata</t>
  </si>
  <si>
    <t>Nabava posteljine, jastučnica i plahti.</t>
  </si>
  <si>
    <t>Navedeno smanjenje odnosi se na obnovu zgrade doma koja je završena 2022. godine.</t>
  </si>
  <si>
    <t>Povećani troškovovi u slobodnim aktivnostima učenika (najam dvorane) i aktivnostima Domijade.</t>
  </si>
  <si>
    <t>Navedeno povećanje odnosi se na odvjetničke usluge i na ugovore o djelu za Domijadu.</t>
  </si>
  <si>
    <t>Navedeno smanjenje odnosi se na manje nabavke uredske opreme i namještaja zbog dovršenih radove na obnovi zgrade doma.</t>
  </si>
  <si>
    <t>Manja nabava opreme za kuhinju koja je u većini realizirana u 2022. godini.</t>
  </si>
  <si>
    <t>Navedeno povećanje odnosi se na odvjetničke usluge</t>
  </si>
  <si>
    <t>Povećanje osnovice plaće u 4. i 10. mjesecu, te privremeni dodatak koji je nadodan u 6. mjesecu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</si>
</sst>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[$-1041A]#,##0.00;\-#,##0.00"/>
    <numFmt numFmtId="166" formatCode="_-* #,##0.00\ [$€-1]_-;\-* #,##0.00\ [$€-1]_-;_-* &quot;-&quot;??\ [$€-1]_-;_-@_-"/>
    <numFmt numFmtId="167" formatCode="#,##0.00\ [$€-1]"/>
    <numFmt numFmtId="168" formatCode="#,##0.00\ [$€-1];\-#,##0.00\ [$€-1]"/>
  </numFmts>
  <fonts count="26" x14ac:knownFonts="1">
    <font>
      <sz val="10"/>
      <name val="Arial"/>
    </font>
    <font>
      <sz val="10"/>
      <color indexed="8"/>
      <name val="Arial"/>
      <family val="2"/>
      <charset val="238"/>
    </font>
    <font>
      <sz val="9"/>
      <color indexed="10"/>
      <name val="Tahoma"/>
      <family val="2"/>
      <charset val="238"/>
    </font>
    <font>
      <sz val="8"/>
      <color indexed="10"/>
      <name val="Arial"/>
      <family val="2"/>
      <charset val="238"/>
    </font>
    <font>
      <sz val="8"/>
      <color indexed="12"/>
      <name val="Arial"/>
      <family val="2"/>
      <charset val="238"/>
    </font>
    <font>
      <sz val="8"/>
      <color indexed="13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indexed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rgb="FFFFFFFF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</font>
    <font>
      <b/>
      <sz val="11.95"/>
      <color indexed="8"/>
      <name val="Arial"/>
      <family val="2"/>
    </font>
    <font>
      <sz val="9"/>
      <color theme="0"/>
      <name val="Tahoma"/>
      <family val="2"/>
      <charset val="238"/>
    </font>
    <font>
      <b/>
      <sz val="12"/>
      <color indexed="8"/>
      <name val="Arial"/>
      <family val="2"/>
    </font>
    <font>
      <b/>
      <sz val="12"/>
      <color indexed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00B050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CCCFF"/>
        <bgColor indexed="0"/>
      </patternFill>
    </fill>
    <fill>
      <patternFill patternType="solid">
        <fgColor rgb="FFFEFE9A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0000CC"/>
        <bgColor indexed="0"/>
      </patternFill>
    </fill>
    <fill>
      <patternFill patternType="solid">
        <fgColor rgb="FF0000FF"/>
        <bgColor indexed="0"/>
      </patternFill>
    </fill>
    <fill>
      <patternFill patternType="solid">
        <fgColor rgb="FF0066FF"/>
        <bgColor indexed="0"/>
      </patternFill>
    </fill>
    <fill>
      <patternFill patternType="solid">
        <fgColor rgb="FF9999FF"/>
        <bgColor indexed="0"/>
      </patternFill>
    </fill>
    <fill>
      <patternFill patternType="solid">
        <fgColor rgb="FFFFFF99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21" fillId="0" borderId="0"/>
  </cellStyleXfs>
  <cellXfs count="149">
    <xf numFmtId="0" fontId="0" fillId="0" borderId="0" xfId="0"/>
    <xf numFmtId="4" fontId="7" fillId="0" borderId="0" xfId="0" applyNumberFormat="1" applyFon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vertical="center" wrapText="1" readingOrder="1"/>
      <protection locked="0"/>
    </xf>
    <xf numFmtId="165" fontId="4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4" borderId="1" xfId="0" applyFont="1" applyFill="1" applyBorder="1" applyAlignment="1" applyProtection="1">
      <alignment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2" fontId="4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4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8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5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9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167" fontId="4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4" borderId="1" xfId="0" applyFont="1" applyFill="1" applyBorder="1" applyAlignment="1" applyProtection="1">
      <alignment horizontal="left" vertical="center" wrapText="1" readingOrder="1"/>
      <protection locked="0"/>
    </xf>
    <xf numFmtId="167" fontId="5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2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readingOrder="1"/>
    </xf>
    <xf numFmtId="167" fontId="7" fillId="0" borderId="1" xfId="0" applyNumberFormat="1" applyFont="1" applyBorder="1" applyAlignment="1">
      <alignment horizontal="right" vertical="center" readingOrder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167" fontId="8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15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left"/>
    </xf>
    <xf numFmtId="167" fontId="9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16" fillId="0" borderId="1" xfId="0" applyNumberFormat="1" applyFont="1" applyBorder="1" applyAlignment="1">
      <alignment horizontal="right" vertical="center"/>
    </xf>
    <xf numFmtId="0" fontId="13" fillId="6" borderId="1" xfId="0" applyFont="1" applyFill="1" applyBorder="1" applyAlignment="1">
      <alignment horizontal="center" vertical="center"/>
    </xf>
    <xf numFmtId="168" fontId="4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7" borderId="1" xfId="0" applyFont="1" applyFill="1" applyBorder="1" applyAlignment="1" applyProtection="1">
      <alignment horizontal="left" vertical="center" wrapText="1" readingOrder="1"/>
      <protection locked="0"/>
    </xf>
    <xf numFmtId="168" fontId="17" fillId="7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17" fillId="8" borderId="1" xfId="0" applyNumberFormat="1" applyFont="1" applyFill="1" applyBorder="1" applyAlignment="1">
      <alignment horizontal="right" vertical="center"/>
    </xf>
    <xf numFmtId="0" fontId="6" fillId="0" borderId="0" xfId="1"/>
    <xf numFmtId="0" fontId="11" fillId="2" borderId="1" xfId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left" vertical="center" wrapText="1" readingOrder="1"/>
      <protection locked="0"/>
    </xf>
    <xf numFmtId="166" fontId="4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7" borderId="1" xfId="1" applyFont="1" applyFill="1" applyBorder="1" applyAlignment="1" applyProtection="1">
      <alignment horizontal="left" vertical="center" wrapText="1" readingOrder="1"/>
      <protection locked="0"/>
    </xf>
    <xf numFmtId="166" fontId="9" fillId="7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0" xfId="1" applyAlignment="1">
      <alignment horizontal="left" readingOrder="1"/>
    </xf>
    <xf numFmtId="167" fontId="16" fillId="8" borderId="1" xfId="1" applyNumberFormat="1" applyFont="1" applyFill="1" applyBorder="1" applyAlignment="1">
      <alignment horizontal="right" vertical="center"/>
    </xf>
    <xf numFmtId="0" fontId="6" fillId="0" borderId="0" xfId="1" applyAlignment="1">
      <alignment horizontal="center" vertical="center"/>
    </xf>
    <xf numFmtId="0" fontId="6" fillId="0" borderId="0" xfId="1" applyAlignment="1">
      <alignment horizontal="center" vertical="center" readingOrder="1"/>
    </xf>
    <xf numFmtId="0" fontId="11" fillId="2" borderId="1" xfId="1" applyFont="1" applyFill="1" applyBorder="1" applyAlignment="1" applyProtection="1">
      <alignment horizontal="center" vertical="center" readingOrder="1"/>
      <protection locked="0"/>
    </xf>
    <xf numFmtId="0" fontId="18" fillId="9" borderId="1" xfId="1" applyFont="1" applyFill="1" applyBorder="1" applyAlignment="1">
      <alignment horizontal="center" vertical="center" wrapText="1"/>
    </xf>
    <xf numFmtId="0" fontId="18" fillId="9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 applyProtection="1">
      <alignment horizontal="left" vertical="center" wrapText="1" readingOrder="1"/>
      <protection locked="0"/>
    </xf>
    <xf numFmtId="0" fontId="9" fillId="0" borderId="1" xfId="1" applyFont="1" applyBorder="1" applyAlignment="1">
      <alignment horizontal="left" vertical="center" readingOrder="1"/>
    </xf>
    <xf numFmtId="0" fontId="6" fillId="0" borderId="0" xfId="1" applyAlignment="1">
      <alignment horizont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6" fillId="0" borderId="0" xfId="1" applyAlignment="1">
      <alignment horizontal="left" vertical="center"/>
    </xf>
    <xf numFmtId="0" fontId="6" fillId="0" borderId="0" xfId="1" applyAlignment="1">
      <alignment horizontal="left" vertical="center" readingOrder="1"/>
    </xf>
    <xf numFmtId="0" fontId="9" fillId="4" borderId="1" xfId="1" applyFont="1" applyFill="1" applyBorder="1" applyAlignment="1" applyProtection="1">
      <alignment vertical="center" wrapText="1" readingOrder="1"/>
      <protection locked="0"/>
    </xf>
    <xf numFmtId="0" fontId="9" fillId="11" borderId="1" xfId="1" applyFont="1" applyFill="1" applyBorder="1" applyAlignment="1" applyProtection="1">
      <alignment horizontal="left" vertical="center" wrapText="1" readingOrder="1"/>
      <protection locked="0"/>
    </xf>
    <xf numFmtId="0" fontId="8" fillId="3" borderId="1" xfId="1" applyFont="1" applyFill="1" applyBorder="1" applyAlignment="1" applyProtection="1">
      <alignment horizontal="left" vertical="center" wrapText="1" readingOrder="1"/>
      <protection locked="0"/>
    </xf>
    <xf numFmtId="0" fontId="9" fillId="12" borderId="1" xfId="1" applyFont="1" applyFill="1" applyBorder="1" applyAlignment="1" applyProtection="1">
      <alignment horizontal="left" vertical="center" wrapText="1" readingOrder="1"/>
      <protection locked="0"/>
    </xf>
    <xf numFmtId="0" fontId="4" fillId="3" borderId="1" xfId="1" applyFont="1" applyFill="1" applyBorder="1" applyAlignment="1" applyProtection="1">
      <alignment vertical="center" wrapText="1" readingOrder="1"/>
      <protection locked="0"/>
    </xf>
    <xf numFmtId="165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2" borderId="1" xfId="1" applyFont="1" applyFill="1" applyBorder="1" applyAlignment="1" applyProtection="1">
      <alignment vertical="center" wrapText="1" readingOrder="1"/>
      <protection locked="0"/>
    </xf>
    <xf numFmtId="165" fontId="9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3" borderId="1" xfId="1" applyFont="1" applyFill="1" applyBorder="1" applyAlignment="1" applyProtection="1">
      <alignment vertical="center" wrapText="1" readingOrder="1"/>
      <protection locked="0"/>
    </xf>
    <xf numFmtId="165" fontId="9" fillId="13" borderId="1" xfId="1" applyNumberFormat="1" applyFont="1" applyFill="1" applyBorder="1" applyAlignment="1" applyProtection="1">
      <alignment horizontal="center" vertical="center" wrapText="1"/>
      <protection locked="0"/>
    </xf>
    <xf numFmtId="166" fontId="8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13" fillId="2" borderId="1" xfId="1" applyFont="1" applyFill="1" applyBorder="1" applyAlignment="1" applyProtection="1">
      <alignment horizontal="center" vertical="center" wrapText="1" readingOrder="1"/>
      <protection locked="0"/>
    </xf>
    <xf numFmtId="2" fontId="15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2" fontId="16" fillId="8" borderId="1" xfId="1" applyNumberFormat="1" applyFont="1" applyFill="1" applyBorder="1" applyAlignment="1">
      <alignment horizontal="right" vertical="center"/>
    </xf>
    <xf numFmtId="165" fontId="19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166" fontId="9" fillId="4" borderId="1" xfId="1" applyNumberFormat="1" applyFont="1" applyFill="1" applyBorder="1" applyAlignment="1" applyProtection="1">
      <alignment horizontal="right" vertical="center" wrapText="1" readingOrder="1"/>
      <protection locked="0"/>
    </xf>
    <xf numFmtId="165" fontId="20" fillId="7" borderId="1" xfId="1" applyNumberFormat="1" applyFont="1" applyFill="1" applyBorder="1" applyAlignment="1" applyProtection="1">
      <alignment horizontal="right" vertical="center" wrapText="1" readingOrder="1"/>
      <protection locked="0"/>
    </xf>
    <xf numFmtId="166" fontId="9" fillId="0" borderId="1" xfId="1" applyNumberFormat="1" applyFont="1" applyBorder="1" applyAlignment="1">
      <alignment horizontal="right" vertical="center" readingOrder="1"/>
    </xf>
    <xf numFmtId="4" fontId="20" fillId="8" borderId="1" xfId="1" applyNumberFormat="1" applyFont="1" applyFill="1" applyBorder="1" applyAlignment="1">
      <alignment horizontal="right" vertical="center" readingOrder="1"/>
    </xf>
    <xf numFmtId="166" fontId="4" fillId="3" borderId="1" xfId="2" applyNumberFormat="1" applyFont="1" applyFill="1" applyBorder="1" applyAlignment="1" applyProtection="1">
      <alignment horizontal="right" vertical="center" wrapText="1" readingOrder="1"/>
      <protection locked="0"/>
    </xf>
    <xf numFmtId="165" fontId="4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166" fontId="9" fillId="4" borderId="1" xfId="2" applyNumberFormat="1" applyFont="1" applyFill="1" applyBorder="1" applyAlignment="1" applyProtection="1">
      <alignment horizontal="right" vertical="center" wrapText="1" readingOrder="1"/>
      <protection locked="0"/>
    </xf>
    <xf numFmtId="165" fontId="9" fillId="4" borderId="1" xfId="1" applyNumberFormat="1" applyFont="1" applyFill="1" applyBorder="1" applyAlignment="1" applyProtection="1">
      <alignment horizontal="right" vertical="center" wrapText="1" readingOrder="1"/>
      <protection locked="0"/>
    </xf>
    <xf numFmtId="2" fontId="8" fillId="10" borderId="1" xfId="1" applyNumberFormat="1" applyFont="1" applyFill="1" applyBorder="1" applyAlignment="1">
      <alignment horizontal="right" vertical="center"/>
    </xf>
    <xf numFmtId="166" fontId="9" fillId="12" borderId="1" xfId="1" applyNumberFormat="1" applyFont="1" applyFill="1" applyBorder="1" applyAlignment="1" applyProtection="1">
      <alignment horizontal="right" vertical="center" wrapText="1" readingOrder="1"/>
      <protection locked="0"/>
    </xf>
    <xf numFmtId="165" fontId="9" fillId="12" borderId="1" xfId="1" applyNumberFormat="1" applyFont="1" applyFill="1" applyBorder="1" applyAlignment="1" applyProtection="1">
      <alignment horizontal="right" vertical="center" wrapText="1" readingOrder="1"/>
      <protection locked="0"/>
    </xf>
    <xf numFmtId="165" fontId="9" fillId="7" borderId="1" xfId="1" applyNumberFormat="1" applyFont="1" applyFill="1" applyBorder="1" applyAlignment="1" applyProtection="1">
      <alignment horizontal="right" vertical="center" wrapText="1" readingOrder="1"/>
      <protection locked="0"/>
    </xf>
    <xf numFmtId="166" fontId="20" fillId="7" borderId="1" xfId="1" applyNumberFormat="1" applyFont="1" applyFill="1" applyBorder="1" applyAlignment="1" applyProtection="1">
      <alignment horizontal="right" vertical="center" wrapText="1" readingOrder="1"/>
      <protection locked="0"/>
    </xf>
    <xf numFmtId="165" fontId="8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166" fontId="9" fillId="11" borderId="1" xfId="1" applyNumberFormat="1" applyFont="1" applyFill="1" applyBorder="1" applyAlignment="1" applyProtection="1">
      <alignment horizontal="right" vertical="center" wrapText="1" readingOrder="1"/>
      <protection locked="0"/>
    </xf>
    <xf numFmtId="165" fontId="9" fillId="11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0" xfId="1" applyAlignment="1">
      <alignment horizontal="right" vertical="center"/>
    </xf>
    <xf numFmtId="0" fontId="6" fillId="0" borderId="0" xfId="1"/>
    <xf numFmtId="0" fontId="23" fillId="6" borderId="1" xfId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/>
    </xf>
    <xf numFmtId="2" fontId="7" fillId="0" borderId="1" xfId="1" applyNumberFormat="1" applyFont="1" applyBorder="1" applyAlignment="1">
      <alignment horizontal="right" vertical="center"/>
    </xf>
    <xf numFmtId="0" fontId="7" fillId="0" borderId="0" xfId="1" applyFont="1"/>
    <xf numFmtId="0" fontId="4" fillId="14" borderId="1" xfId="0" applyFont="1" applyFill="1" applyBorder="1" applyAlignment="1" applyProtection="1">
      <alignment vertical="center" wrapText="1" readingOrder="1"/>
      <protection locked="0"/>
    </xf>
    <xf numFmtId="166" fontId="4" fillId="14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4" fillId="15" borderId="1" xfId="0" applyFont="1" applyFill="1" applyBorder="1" applyAlignment="1" applyProtection="1">
      <alignment vertical="center" wrapText="1" readingOrder="1"/>
      <protection locked="0"/>
    </xf>
    <xf numFmtId="166" fontId="4" fillId="15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4" fillId="16" borderId="1" xfId="0" applyFont="1" applyFill="1" applyBorder="1" applyAlignment="1" applyProtection="1">
      <alignment vertical="center" wrapText="1" readingOrder="1"/>
      <protection locked="0"/>
    </xf>
    <xf numFmtId="166" fontId="4" fillId="16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9" fillId="13" borderId="1" xfId="0" applyFont="1" applyFill="1" applyBorder="1" applyAlignment="1" applyProtection="1">
      <alignment vertical="center" wrapText="1" readingOrder="1"/>
      <protection locked="0"/>
    </xf>
    <xf numFmtId="166" fontId="9" fillId="13" borderId="1" xfId="2" applyNumberFormat="1" applyFont="1" applyFill="1" applyBorder="1" applyAlignment="1" applyProtection="1">
      <alignment horizontal="right" vertical="center" wrapText="1" readingOrder="1"/>
      <protection locked="0"/>
    </xf>
    <xf numFmtId="2" fontId="9" fillId="0" borderId="1" xfId="1" applyNumberFormat="1" applyFont="1" applyBorder="1" applyAlignment="1">
      <alignment horizontal="right" vertical="center"/>
    </xf>
    <xf numFmtId="0" fontId="9" fillId="17" borderId="1" xfId="0" applyFont="1" applyFill="1" applyBorder="1" applyAlignment="1" applyProtection="1">
      <alignment vertical="center" wrapText="1" readingOrder="1"/>
      <protection locked="0"/>
    </xf>
    <xf numFmtId="166" fontId="9" fillId="17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9" fillId="11" borderId="1" xfId="0" applyFont="1" applyFill="1" applyBorder="1" applyAlignment="1" applyProtection="1">
      <alignment vertical="center" wrapText="1" readingOrder="1"/>
      <protection locked="0"/>
    </xf>
    <xf numFmtId="166" fontId="9" fillId="11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0" xfId="1" applyFont="1"/>
    <xf numFmtId="0" fontId="9" fillId="0" borderId="0" xfId="1" applyFont="1" applyAlignment="1">
      <alignment horizontal="right"/>
    </xf>
    <xf numFmtId="0" fontId="9" fillId="0" borderId="0" xfId="1" applyFont="1"/>
    <xf numFmtId="0" fontId="9" fillId="17" borderId="1" xfId="1" applyFont="1" applyFill="1" applyBorder="1" applyAlignment="1" applyProtection="1">
      <alignment vertical="center" wrapText="1" readingOrder="1"/>
      <protection locked="0"/>
    </xf>
    <xf numFmtId="0" fontId="9" fillId="11" borderId="1" xfId="1" applyFont="1" applyFill="1" applyBorder="1" applyAlignment="1" applyProtection="1">
      <alignment vertical="center" wrapText="1" readingOrder="1"/>
      <protection locked="0"/>
    </xf>
    <xf numFmtId="0" fontId="9" fillId="18" borderId="1" xfId="1" applyFont="1" applyFill="1" applyBorder="1" applyAlignment="1" applyProtection="1">
      <alignment vertical="center" wrapText="1" readingOrder="1"/>
      <protection locked="0"/>
    </xf>
    <xf numFmtId="166" fontId="9" fillId="18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9" fillId="18" borderId="1" xfId="0" applyFont="1" applyFill="1" applyBorder="1" applyAlignment="1" applyProtection="1">
      <alignment vertical="center" wrapText="1" readingOrder="1"/>
      <protection locked="0"/>
    </xf>
    <xf numFmtId="2" fontId="4" fillId="3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0" xfId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2" fillId="0" borderId="2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horizontal="center" vertical="center" wrapText="1" readingOrder="1"/>
      <protection locked="0"/>
    </xf>
    <xf numFmtId="0" fontId="22" fillId="0" borderId="3" xfId="0" applyFont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0" fontId="24" fillId="0" borderId="1" xfId="3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3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/>
    </xf>
    <xf numFmtId="0" fontId="11" fillId="2" borderId="1" xfId="1" applyFont="1" applyFill="1" applyBorder="1" applyAlignment="1" applyProtection="1">
      <alignment horizontal="center" vertical="center" wrapText="1" readingOrder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vertical="top" wrapText="1" readingOrder="1"/>
      <protection locked="0"/>
    </xf>
    <xf numFmtId="0" fontId="6" fillId="0" borderId="0" xfId="1"/>
    <xf numFmtId="0" fontId="12" fillId="0" borderId="1" xfId="1" applyFont="1" applyBorder="1" applyAlignment="1" applyProtection="1">
      <alignment horizontal="center" vertical="center" wrapText="1" readingOrder="1"/>
      <protection locked="0"/>
    </xf>
    <xf numFmtId="0" fontId="6" fillId="0" borderId="0" xfId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1" fillId="0" borderId="0" xfId="1" applyFont="1" applyAlignment="1" applyProtection="1">
      <alignment horizontal="left" vertical="center" wrapText="1" readingOrder="1"/>
      <protection locked="0"/>
    </xf>
    <xf numFmtId="0" fontId="6" fillId="0" borderId="0" xfId="1" applyAlignment="1">
      <alignment horizontal="left" vertical="center" readingOrder="1"/>
    </xf>
    <xf numFmtId="0" fontId="25" fillId="0" borderId="1" xfId="1" applyFont="1" applyBorder="1" applyAlignment="1" applyProtection="1">
      <alignment horizontal="center" vertical="center" wrapText="1" readingOrder="1"/>
      <protection locked="0"/>
    </xf>
  </cellXfs>
  <cellStyles count="4">
    <cellStyle name="Normal 2" xfId="3" xr:uid="{6C943803-FF9D-4EF4-AE52-EF360B34EC0E}"/>
    <cellStyle name="Normalno" xfId="0" builtinId="0"/>
    <cellStyle name="Normalno 2" xfId="1" xr:uid="{00000000-0005-0000-0000-000001000000}"/>
    <cellStyle name="Valuta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CCFF"/>
      <color rgb="FF9999FF"/>
      <color rgb="FFCC99FF"/>
      <color rgb="FFFFFF66"/>
      <color rgb="FFFFFF00"/>
      <color rgb="FF0066FF"/>
      <color rgb="FF0000FF"/>
      <color rgb="FF0000CC"/>
      <color rgb="FFFEFE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view="pageLayout" zoomScaleNormal="100" workbookViewId="0">
      <selection activeCell="A8" sqref="A8:H8"/>
    </sheetView>
  </sheetViews>
  <sheetFormatPr defaultRowHeight="12.75" x14ac:dyDescent="0.2"/>
  <cols>
    <col min="1" max="1" width="5.28515625" customWidth="1"/>
    <col min="2" max="2" width="29.28515625" customWidth="1"/>
    <col min="3" max="3" width="12.5703125" customWidth="1"/>
    <col min="4" max="5" width="10.7109375" bestFit="1" customWidth="1"/>
    <col min="6" max="6" width="10" bestFit="1" customWidth="1"/>
    <col min="7" max="8" width="11.5703125" style="2" customWidth="1"/>
  </cols>
  <sheetData>
    <row r="1" spans="1:8" ht="12.75" customHeight="1" x14ac:dyDescent="0.2">
      <c r="A1" s="126" t="s">
        <v>0</v>
      </c>
      <c r="B1" s="127"/>
    </row>
    <row r="2" spans="1:8" x14ac:dyDescent="0.2">
      <c r="A2" s="127"/>
      <c r="B2" s="127"/>
    </row>
    <row r="3" spans="1:8" x14ac:dyDescent="0.2">
      <c r="A3" s="126" t="s">
        <v>1</v>
      </c>
      <c r="B3" s="127"/>
    </row>
    <row r="4" spans="1:8" x14ac:dyDescent="0.2">
      <c r="A4" s="127"/>
      <c r="B4" s="127"/>
    </row>
    <row r="5" spans="1:8" x14ac:dyDescent="0.2">
      <c r="A5" s="126" t="s">
        <v>2</v>
      </c>
      <c r="B5" s="127"/>
    </row>
    <row r="7" spans="1:8" x14ac:dyDescent="0.2">
      <c r="C7" s="127"/>
      <c r="D7" s="127"/>
    </row>
    <row r="8" spans="1:8" ht="22.5" customHeight="1" x14ac:dyDescent="0.2">
      <c r="A8" s="128" t="s">
        <v>254</v>
      </c>
      <c r="B8" s="129"/>
      <c r="C8" s="129"/>
      <c r="D8" s="129"/>
      <c r="E8" s="129"/>
      <c r="F8" s="129"/>
      <c r="G8" s="129"/>
      <c r="H8" s="130"/>
    </row>
    <row r="9" spans="1:8" ht="46.5" customHeight="1" x14ac:dyDescent="0.2">
      <c r="A9" s="124" t="s">
        <v>3</v>
      </c>
      <c r="B9" s="125"/>
      <c r="C9" s="4" t="s">
        <v>18</v>
      </c>
      <c r="D9" s="4" t="s">
        <v>4</v>
      </c>
      <c r="E9" s="3" t="s">
        <v>5</v>
      </c>
      <c r="F9" s="3" t="s">
        <v>6</v>
      </c>
      <c r="G9" s="5" t="s">
        <v>21</v>
      </c>
      <c r="H9" s="5" t="s">
        <v>22</v>
      </c>
    </row>
    <row r="10" spans="1:8" x14ac:dyDescent="0.2">
      <c r="A10" s="3" t="s">
        <v>7</v>
      </c>
      <c r="B10" s="3" t="s">
        <v>8</v>
      </c>
      <c r="C10" s="3" t="s">
        <v>20</v>
      </c>
      <c r="D10" s="3" t="s">
        <v>9</v>
      </c>
      <c r="E10" s="3" t="s">
        <v>23</v>
      </c>
      <c r="F10" s="3" t="s">
        <v>24</v>
      </c>
      <c r="G10" s="5" t="s">
        <v>25</v>
      </c>
      <c r="H10" s="5" t="s">
        <v>26</v>
      </c>
    </row>
    <row r="11" spans="1:8" ht="13.5" customHeight="1" x14ac:dyDescent="0.2">
      <c r="A11" s="15"/>
      <c r="B11" s="6" t="s">
        <v>10</v>
      </c>
      <c r="C11" s="11">
        <v>510498.30380250845</v>
      </c>
      <c r="D11" s="12">
        <v>538510</v>
      </c>
      <c r="E11" s="11">
        <v>625385.48</v>
      </c>
      <c r="F11" s="11">
        <f>E11-D11</f>
        <v>86875.479999999981</v>
      </c>
      <c r="G11" s="10">
        <f t="shared" ref="G11:G16" si="0">E11/C11*100</f>
        <v>122.50490850640257</v>
      </c>
      <c r="H11" s="7">
        <f>E11/D11*100</f>
        <v>116.13256578336521</v>
      </c>
    </row>
    <row r="12" spans="1:8" ht="12.75" customHeight="1" x14ac:dyDescent="0.2">
      <c r="A12" s="16" t="s">
        <v>11</v>
      </c>
      <c r="B12" s="8" t="s">
        <v>12</v>
      </c>
      <c r="C12" s="13">
        <v>510100.13537726458</v>
      </c>
      <c r="D12" s="14">
        <v>538510</v>
      </c>
      <c r="E12" s="13">
        <v>625385.48</v>
      </c>
      <c r="F12" s="13">
        <v>86875.479999999981</v>
      </c>
      <c r="G12" s="9">
        <f t="shared" si="0"/>
        <v>122.60053205778343</v>
      </c>
      <c r="H12" s="9">
        <f>E12/D12*100</f>
        <v>116.13256578336521</v>
      </c>
    </row>
    <row r="13" spans="1:8" ht="12.75" customHeight="1" x14ac:dyDescent="0.2">
      <c r="A13" s="16">
        <v>7</v>
      </c>
      <c r="B13" s="8" t="s">
        <v>19</v>
      </c>
      <c r="C13" s="13">
        <v>398.16842524387812</v>
      </c>
      <c r="D13" s="13">
        <v>0</v>
      </c>
      <c r="E13" s="13">
        <v>0</v>
      </c>
      <c r="F13" s="13">
        <v>0</v>
      </c>
      <c r="G13" s="9"/>
      <c r="H13" s="9"/>
    </row>
    <row r="14" spans="1:8" ht="12.75" customHeight="1" x14ac:dyDescent="0.2">
      <c r="A14" s="15"/>
      <c r="B14" s="6" t="s">
        <v>13</v>
      </c>
      <c r="C14" s="11">
        <f>C15+C16</f>
        <v>540400.0066361404</v>
      </c>
      <c r="D14" s="12">
        <v>538510</v>
      </c>
      <c r="E14" s="11">
        <v>565743.32999999996</v>
      </c>
      <c r="F14" s="11">
        <v>-27233.33</v>
      </c>
      <c r="G14" s="7">
        <f t="shared" si="0"/>
        <v>104.68973409560367</v>
      </c>
      <c r="H14" s="7">
        <f>E14/D14*100</f>
        <v>105.05716328387587</v>
      </c>
    </row>
    <row r="15" spans="1:8" ht="12.75" customHeight="1" x14ac:dyDescent="0.2">
      <c r="A15" s="16" t="s">
        <v>14</v>
      </c>
      <c r="B15" s="8" t="s">
        <v>15</v>
      </c>
      <c r="C15" s="13">
        <f>3927823.14/(7.5345)</f>
        <v>521311.71809675492</v>
      </c>
      <c r="D15" s="14">
        <v>514020</v>
      </c>
      <c r="E15" s="13">
        <v>560534.75</v>
      </c>
      <c r="F15" s="13">
        <v>-46514.75</v>
      </c>
      <c r="G15" s="9">
        <f t="shared" si="0"/>
        <v>107.52391142221846</v>
      </c>
      <c r="H15" s="9">
        <f>E15/D15*100</f>
        <v>109.04921014746508</v>
      </c>
    </row>
    <row r="16" spans="1:8" ht="12.75" customHeight="1" x14ac:dyDescent="0.2">
      <c r="A16" s="16" t="s">
        <v>16</v>
      </c>
      <c r="B16" s="8" t="s">
        <v>17</v>
      </c>
      <c r="C16" s="13">
        <f>143820.71/(7.5345)</f>
        <v>19088.288539385492</v>
      </c>
      <c r="D16" s="14">
        <v>24490</v>
      </c>
      <c r="E16" s="13">
        <v>5208.58</v>
      </c>
      <c r="F16" s="13">
        <v>19281.419999999998</v>
      </c>
      <c r="G16" s="9">
        <f t="shared" si="0"/>
        <v>27.286783669751042</v>
      </c>
      <c r="H16" s="9">
        <f>E16/D16*100</f>
        <v>21.268191098407513</v>
      </c>
    </row>
    <row r="17" spans="3:3" x14ac:dyDescent="0.2">
      <c r="C17" s="1"/>
    </row>
  </sheetData>
  <mergeCells count="6">
    <mergeCell ref="A9:B9"/>
    <mergeCell ref="A1:B2"/>
    <mergeCell ref="A3:B4"/>
    <mergeCell ref="A5:B5"/>
    <mergeCell ref="C7:D7"/>
    <mergeCell ref="A8:H8"/>
  </mergeCells>
  <phoneticPr fontId="7" type="noConversion"/>
  <pageMargins left="1.0416666666666666E-2" right="1.0416666666666666E-2" top="1.0416666666666666E-2" bottom="0.75" header="0.3" footer="0.3"/>
  <pageSetup paperSize="9" orientation="portrait" r:id="rId1"/>
  <ignoredErrors>
    <ignoredError sqref="F11 C14:C16 G11:G12 H11:H12 H14:H16 G14:G16" unlockedFormula="1"/>
    <ignoredError sqref="A14:A16 A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view="pageLayout" zoomScaleNormal="100" workbookViewId="0">
      <selection activeCell="A8" sqref="A8:H8"/>
    </sheetView>
  </sheetViews>
  <sheetFormatPr defaultRowHeight="12.75" x14ac:dyDescent="0.2"/>
  <cols>
    <col min="1" max="1" width="5" style="18" customWidth="1"/>
    <col min="2" max="2" width="72.7109375" style="18" customWidth="1"/>
    <col min="3" max="6" width="11.5703125" style="18" customWidth="1"/>
    <col min="7" max="8" width="11.140625" style="18" customWidth="1"/>
    <col min="9" max="16384" width="9.140625" style="18"/>
  </cols>
  <sheetData>
    <row r="1" spans="1:8" x14ac:dyDescent="0.2">
      <c r="A1" s="134" t="s">
        <v>0</v>
      </c>
      <c r="B1" s="135"/>
    </row>
    <row r="2" spans="1:8" x14ac:dyDescent="0.2">
      <c r="A2" s="135"/>
      <c r="B2" s="135"/>
      <c r="E2" s="135"/>
    </row>
    <row r="3" spans="1:8" x14ac:dyDescent="0.2">
      <c r="A3" s="134" t="s">
        <v>1</v>
      </c>
      <c r="B3" s="135"/>
      <c r="E3" s="135"/>
    </row>
    <row r="4" spans="1:8" x14ac:dyDescent="0.2">
      <c r="A4" s="135"/>
      <c r="B4" s="135"/>
    </row>
    <row r="5" spans="1:8" x14ac:dyDescent="0.2">
      <c r="A5" s="134" t="s">
        <v>2</v>
      </c>
      <c r="B5" s="135"/>
    </row>
    <row r="7" spans="1:8" x14ac:dyDescent="0.2">
      <c r="D7" s="135"/>
      <c r="E7" s="135"/>
    </row>
    <row r="8" spans="1:8" ht="22.5" customHeight="1" x14ac:dyDescent="0.2">
      <c r="A8" s="133" t="s">
        <v>253</v>
      </c>
      <c r="B8" s="133"/>
      <c r="C8" s="133"/>
      <c r="D8" s="133"/>
      <c r="E8" s="133"/>
      <c r="F8" s="133"/>
      <c r="G8" s="133"/>
      <c r="H8" s="133"/>
    </row>
    <row r="9" spans="1:8" ht="48" x14ac:dyDescent="0.2">
      <c r="A9" s="131" t="s">
        <v>3</v>
      </c>
      <c r="B9" s="132"/>
      <c r="C9" s="19" t="s">
        <v>27</v>
      </c>
      <c r="D9" s="19" t="s">
        <v>4</v>
      </c>
      <c r="E9" s="19" t="s">
        <v>28</v>
      </c>
      <c r="F9" s="19" t="s">
        <v>6</v>
      </c>
      <c r="G9" s="20" t="s">
        <v>29</v>
      </c>
      <c r="H9" s="20" t="s">
        <v>30</v>
      </c>
    </row>
    <row r="10" spans="1:8" x14ac:dyDescent="0.2">
      <c r="A10" s="19" t="s">
        <v>7</v>
      </c>
      <c r="B10" s="19" t="s">
        <v>8</v>
      </c>
      <c r="C10" s="19" t="s">
        <v>20</v>
      </c>
      <c r="D10" s="19" t="s">
        <v>9</v>
      </c>
      <c r="E10" s="19" t="s">
        <v>23</v>
      </c>
      <c r="F10" s="19" t="s">
        <v>25</v>
      </c>
      <c r="G10" s="21" t="s">
        <v>26</v>
      </c>
      <c r="H10" s="21" t="s">
        <v>31</v>
      </c>
    </row>
    <row r="11" spans="1:8" ht="13.5" customHeight="1" x14ac:dyDescent="0.2">
      <c r="A11" s="22"/>
      <c r="B11" s="22" t="s">
        <v>10</v>
      </c>
      <c r="C11" s="23">
        <f>C12+C34</f>
        <v>510498.30553321383</v>
      </c>
      <c r="D11" s="23">
        <f>D12</f>
        <v>538510</v>
      </c>
      <c r="E11" s="23">
        <v>625385.48</v>
      </c>
      <c r="F11" s="23">
        <v>86875.479999999981</v>
      </c>
      <c r="G11" s="10">
        <f>E11/C11*100</f>
        <v>122.50490809108305</v>
      </c>
      <c r="H11" s="10">
        <f>E11/D11*100</f>
        <v>116.13256578336521</v>
      </c>
    </row>
    <row r="12" spans="1:8" ht="12.75" customHeight="1" x14ac:dyDescent="0.2">
      <c r="A12" s="24" t="s">
        <v>11</v>
      </c>
      <c r="B12" s="24" t="s">
        <v>12</v>
      </c>
      <c r="C12" s="25">
        <f>C13+C18+C22+C25+C30</f>
        <v>510100.13710796996</v>
      </c>
      <c r="D12" s="25">
        <f>D13+D18+D22+D25+D30</f>
        <v>538510</v>
      </c>
      <c r="E12" s="25">
        <v>625385.48</v>
      </c>
      <c r="F12" s="25">
        <v>86875.479999999981</v>
      </c>
      <c r="G12" s="26">
        <f>E12/C12*100</f>
        <v>122.60053164181531</v>
      </c>
      <c r="H12" s="26">
        <f>E12/D12*100</f>
        <v>116.13256578336521</v>
      </c>
    </row>
    <row r="13" spans="1:8" ht="12.75" customHeight="1" x14ac:dyDescent="0.2">
      <c r="A13" s="24" t="s">
        <v>32</v>
      </c>
      <c r="B13" s="24" t="s">
        <v>33</v>
      </c>
      <c r="C13" s="25">
        <v>301016.32000000001</v>
      </c>
      <c r="D13" s="25">
        <v>319530</v>
      </c>
      <c r="E13" s="25">
        <v>367579.55000000005</v>
      </c>
      <c r="F13" s="25">
        <v>48049.550000000047</v>
      </c>
      <c r="G13" s="26">
        <f t="shared" ref="G13:G33" si="0">E13/C13*100</f>
        <v>122.11283095879986</v>
      </c>
      <c r="H13" s="26">
        <f t="shared" ref="H13:H33" si="1">E13/D13*100</f>
        <v>115.03757080712298</v>
      </c>
    </row>
    <row r="14" spans="1:8" ht="12.75" customHeight="1" x14ac:dyDescent="0.2">
      <c r="A14" s="24" t="s">
        <v>34</v>
      </c>
      <c r="B14" s="24" t="s">
        <v>35</v>
      </c>
      <c r="C14" s="25">
        <f>2266617.64/7.5345</f>
        <v>300831.85878293187</v>
      </c>
      <c r="D14" s="25">
        <v>319000</v>
      </c>
      <c r="E14" s="25">
        <v>367081.63</v>
      </c>
      <c r="F14" s="25">
        <v>48081.630000000005</v>
      </c>
      <c r="G14" s="26">
        <f t="shared" si="0"/>
        <v>122.02219255802666</v>
      </c>
      <c r="H14" s="26">
        <f t="shared" si="1"/>
        <v>115.07261128526648</v>
      </c>
    </row>
    <row r="15" spans="1:8" ht="12.75" customHeight="1" x14ac:dyDescent="0.2">
      <c r="A15" s="24" t="s">
        <v>36</v>
      </c>
      <c r="B15" s="24" t="s">
        <v>37</v>
      </c>
      <c r="C15" s="25">
        <f>2266617.64/7.5345</f>
        <v>300831.85878293187</v>
      </c>
      <c r="D15" s="25">
        <v>319000</v>
      </c>
      <c r="E15" s="25">
        <v>367081.63</v>
      </c>
      <c r="F15" s="25">
        <v>48081.630000000005</v>
      </c>
      <c r="G15" s="26">
        <f t="shared" si="0"/>
        <v>122.02219255802666</v>
      </c>
      <c r="H15" s="26">
        <f t="shared" si="1"/>
        <v>115.07261128526648</v>
      </c>
    </row>
    <row r="16" spans="1:8" ht="12.75" customHeight="1" x14ac:dyDescent="0.2">
      <c r="A16" s="24" t="s">
        <v>38</v>
      </c>
      <c r="B16" s="24" t="s">
        <v>39</v>
      </c>
      <c r="C16" s="25">
        <f>1389.81/7.5345</f>
        <v>184.45948636273141</v>
      </c>
      <c r="D16" s="25">
        <v>530</v>
      </c>
      <c r="E16" s="25">
        <v>497.91999999999996</v>
      </c>
      <c r="F16" s="25">
        <v>-32.080000000000041</v>
      </c>
      <c r="G16" s="26">
        <f t="shared" si="0"/>
        <v>269.93461264489389</v>
      </c>
      <c r="H16" s="26">
        <f t="shared" si="1"/>
        <v>93.947169811320748</v>
      </c>
    </row>
    <row r="17" spans="1:8" ht="12.75" customHeight="1" x14ac:dyDescent="0.2">
      <c r="A17" s="24" t="s">
        <v>40</v>
      </c>
      <c r="B17" s="24" t="s">
        <v>41</v>
      </c>
      <c r="C17" s="25">
        <f>1389.81/7.5345</f>
        <v>184.45948636273141</v>
      </c>
      <c r="D17" s="25">
        <v>530</v>
      </c>
      <c r="E17" s="25">
        <v>497.91999999999996</v>
      </c>
      <c r="F17" s="25">
        <v>-32.080000000000041</v>
      </c>
      <c r="G17" s="26">
        <f t="shared" si="0"/>
        <v>269.93461264489389</v>
      </c>
      <c r="H17" s="26">
        <f t="shared" si="1"/>
        <v>93.947169811320748</v>
      </c>
    </row>
    <row r="18" spans="1:8" ht="12.75" customHeight="1" x14ac:dyDescent="0.2">
      <c r="A18" s="24" t="s">
        <v>42</v>
      </c>
      <c r="B18" s="24" t="s">
        <v>43</v>
      </c>
      <c r="C18" s="25">
        <f>5.05/7.5345</f>
        <v>0.67025018249386148</v>
      </c>
      <c r="D18" s="25">
        <v>0</v>
      </c>
      <c r="E18" s="25">
        <v>0.01</v>
      </c>
      <c r="F18" s="25">
        <v>0.01</v>
      </c>
      <c r="G18" s="26">
        <f t="shared" si="0"/>
        <v>1.4919801980198022</v>
      </c>
      <c r="H18" s="26" t="s">
        <v>44</v>
      </c>
    </row>
    <row r="19" spans="1:8" ht="12.75" customHeight="1" x14ac:dyDescent="0.2">
      <c r="A19" s="24" t="s">
        <v>45</v>
      </c>
      <c r="B19" s="24" t="s">
        <v>46</v>
      </c>
      <c r="C19" s="25">
        <f>5.05/7.5345</f>
        <v>0.67025018249386148</v>
      </c>
      <c r="D19" s="25">
        <v>0</v>
      </c>
      <c r="E19" s="25">
        <v>0.01</v>
      </c>
      <c r="F19" s="25">
        <v>0.01</v>
      </c>
      <c r="G19" s="26">
        <f t="shared" si="0"/>
        <v>1.4919801980198022</v>
      </c>
      <c r="H19" s="26" t="s">
        <v>44</v>
      </c>
    </row>
    <row r="20" spans="1:8" ht="12.75" customHeight="1" x14ac:dyDescent="0.2">
      <c r="A20" s="24" t="s">
        <v>47</v>
      </c>
      <c r="B20" s="24" t="s">
        <v>48</v>
      </c>
      <c r="C20" s="25">
        <f>5.05/7.5345</f>
        <v>0.67025018249386148</v>
      </c>
      <c r="D20" s="25">
        <v>0</v>
      </c>
      <c r="E20" s="25">
        <v>0.01</v>
      </c>
      <c r="F20" s="25">
        <v>0.01</v>
      </c>
      <c r="G20" s="26">
        <f t="shared" si="0"/>
        <v>1.4919801980198022</v>
      </c>
      <c r="H20" s="26" t="s">
        <v>44</v>
      </c>
    </row>
    <row r="21" spans="1:8" ht="12.75" customHeight="1" x14ac:dyDescent="0.2">
      <c r="A21" s="24" t="s">
        <v>49</v>
      </c>
      <c r="B21" s="24" t="s">
        <v>50</v>
      </c>
      <c r="C21" s="25">
        <v>0</v>
      </c>
      <c r="D21" s="25">
        <v>0</v>
      </c>
      <c r="E21" s="25">
        <v>0</v>
      </c>
      <c r="F21" s="25">
        <v>0</v>
      </c>
      <c r="G21" s="26" t="s">
        <v>44</v>
      </c>
      <c r="H21" s="26" t="s">
        <v>44</v>
      </c>
    </row>
    <row r="22" spans="1:8" ht="12.75" customHeight="1" x14ac:dyDescent="0.2">
      <c r="A22" s="24" t="s">
        <v>51</v>
      </c>
      <c r="B22" s="24" t="s">
        <v>52</v>
      </c>
      <c r="C22" s="25">
        <f>557784.08/7.5345</f>
        <v>74030.669586568445</v>
      </c>
      <c r="D22" s="25">
        <v>87000</v>
      </c>
      <c r="E22" s="25">
        <v>88285.48000000001</v>
      </c>
      <c r="F22" s="25">
        <v>1285.4800000000105</v>
      </c>
      <c r="G22" s="26">
        <f t="shared" si="0"/>
        <v>119.25527689137347</v>
      </c>
      <c r="H22" s="26">
        <f t="shared" si="1"/>
        <v>101.47756321839081</v>
      </c>
    </row>
    <row r="23" spans="1:8" ht="12.75" customHeight="1" x14ac:dyDescent="0.2">
      <c r="A23" s="24" t="s">
        <v>53</v>
      </c>
      <c r="B23" s="24" t="s">
        <v>54</v>
      </c>
      <c r="C23" s="25">
        <f>557784.08/7.5345</f>
        <v>74030.669586568445</v>
      </c>
      <c r="D23" s="25">
        <v>87000</v>
      </c>
      <c r="E23" s="25">
        <v>88285.48000000001</v>
      </c>
      <c r="F23" s="25">
        <v>1285.4800000000105</v>
      </c>
      <c r="G23" s="26">
        <f t="shared" si="0"/>
        <v>119.25527689137347</v>
      </c>
      <c r="H23" s="26">
        <f t="shared" si="1"/>
        <v>101.47756321839081</v>
      </c>
    </row>
    <row r="24" spans="1:8" ht="12.75" customHeight="1" x14ac:dyDescent="0.2">
      <c r="A24" s="24" t="s">
        <v>55</v>
      </c>
      <c r="B24" s="24" t="s">
        <v>56</v>
      </c>
      <c r="C24" s="25">
        <f>557784.08/7.5345</f>
        <v>74030.669586568445</v>
      </c>
      <c r="D24" s="25">
        <v>87000</v>
      </c>
      <c r="E24" s="25">
        <v>88285.48000000001</v>
      </c>
      <c r="F24" s="25">
        <v>1285.4800000000105</v>
      </c>
      <c r="G24" s="26">
        <f t="shared" si="0"/>
        <v>119.25527689137347</v>
      </c>
      <c r="H24" s="26">
        <f t="shared" si="1"/>
        <v>101.47756321839081</v>
      </c>
    </row>
    <row r="25" spans="1:8" ht="12.75" customHeight="1" x14ac:dyDescent="0.2">
      <c r="A25" s="24" t="s">
        <v>57</v>
      </c>
      <c r="B25" s="24" t="s">
        <v>58</v>
      </c>
      <c r="C25" s="25">
        <f>8160/7.5345</f>
        <v>1083.0181166633486</v>
      </c>
      <c r="D25" s="25">
        <v>0</v>
      </c>
      <c r="E25" s="25">
        <v>18211.68</v>
      </c>
      <c r="F25" s="25">
        <v>18211.68</v>
      </c>
      <c r="G25" s="26">
        <f t="shared" si="0"/>
        <v>1681.5674382352943</v>
      </c>
      <c r="H25" s="26" t="s">
        <v>44</v>
      </c>
    </row>
    <row r="26" spans="1:8" ht="12.75" customHeight="1" x14ac:dyDescent="0.2">
      <c r="A26" s="24" t="s">
        <v>59</v>
      </c>
      <c r="B26" s="24" t="s">
        <v>60</v>
      </c>
      <c r="C26" s="25">
        <f>8160/7.5345</f>
        <v>1083.0181166633486</v>
      </c>
      <c r="D26" s="25">
        <v>0</v>
      </c>
      <c r="E26" s="25">
        <v>17925</v>
      </c>
      <c r="F26" s="25">
        <v>17925</v>
      </c>
      <c r="G26" s="26">
        <f t="shared" si="0"/>
        <v>1655.0969669117649</v>
      </c>
      <c r="H26" s="26" t="s">
        <v>44</v>
      </c>
    </row>
    <row r="27" spans="1:8" ht="12.75" customHeight="1" x14ac:dyDescent="0.2">
      <c r="A27" s="24" t="s">
        <v>61</v>
      </c>
      <c r="B27" s="24" t="s">
        <v>62</v>
      </c>
      <c r="C27" s="25">
        <f>8160/7.5345</f>
        <v>1083.0181166633486</v>
      </c>
      <c r="D27" s="25">
        <v>0</v>
      </c>
      <c r="E27" s="25">
        <v>17925</v>
      </c>
      <c r="F27" s="25">
        <v>17925</v>
      </c>
      <c r="G27" s="26">
        <f t="shared" si="0"/>
        <v>1655.0969669117649</v>
      </c>
      <c r="H27" s="26" t="s">
        <v>44</v>
      </c>
    </row>
    <row r="28" spans="1:8" ht="12.75" customHeight="1" x14ac:dyDescent="0.2">
      <c r="A28" s="24" t="s">
        <v>63</v>
      </c>
      <c r="B28" s="24" t="s">
        <v>64</v>
      </c>
      <c r="C28" s="25">
        <v>0</v>
      </c>
      <c r="D28" s="25">
        <v>0</v>
      </c>
      <c r="E28" s="25">
        <v>286.68</v>
      </c>
      <c r="F28" s="25">
        <v>286.68</v>
      </c>
      <c r="G28" s="26" t="s">
        <v>44</v>
      </c>
      <c r="H28" s="26" t="s">
        <v>44</v>
      </c>
    </row>
    <row r="29" spans="1:8" ht="12.75" customHeight="1" x14ac:dyDescent="0.2">
      <c r="A29" s="24" t="s">
        <v>65</v>
      </c>
      <c r="B29" s="24" t="s">
        <v>66</v>
      </c>
      <c r="C29" s="25">
        <v>0</v>
      </c>
      <c r="D29" s="25">
        <v>0</v>
      </c>
      <c r="E29" s="25">
        <v>286.68</v>
      </c>
      <c r="F29" s="25">
        <v>286.68</v>
      </c>
      <c r="G29" s="26" t="s">
        <v>44</v>
      </c>
      <c r="H29" s="26" t="s">
        <v>44</v>
      </c>
    </row>
    <row r="30" spans="1:8" ht="12.75" customHeight="1" x14ac:dyDescent="0.2">
      <c r="A30" s="27">
        <v>67</v>
      </c>
      <c r="B30" s="27" t="s">
        <v>67</v>
      </c>
      <c r="C30" s="28">
        <f>1009392.89/7.5345</f>
        <v>133969.45915455569</v>
      </c>
      <c r="D30" s="28">
        <f>D31</f>
        <v>131980</v>
      </c>
      <c r="E30" s="25">
        <v>151308.76</v>
      </c>
      <c r="F30" s="25">
        <v>19328.760000000009</v>
      </c>
      <c r="G30" s="26">
        <f t="shared" si="0"/>
        <v>112.94272661460893</v>
      </c>
      <c r="H30" s="26">
        <f t="shared" si="1"/>
        <v>114.6452189725716</v>
      </c>
    </row>
    <row r="31" spans="1:8" x14ac:dyDescent="0.2">
      <c r="A31" s="27">
        <v>671</v>
      </c>
      <c r="B31" s="27" t="s">
        <v>68</v>
      </c>
      <c r="C31" s="28">
        <f>1009392.89/7.5345</f>
        <v>133969.45915455569</v>
      </c>
      <c r="D31" s="28">
        <f>D32+D33</f>
        <v>131980</v>
      </c>
      <c r="E31" s="25">
        <v>151308.76</v>
      </c>
      <c r="F31" s="25">
        <v>19328.760000000009</v>
      </c>
      <c r="G31" s="26">
        <f t="shared" si="0"/>
        <v>112.94272661460893</v>
      </c>
      <c r="H31" s="26">
        <f t="shared" si="1"/>
        <v>114.6452189725716</v>
      </c>
    </row>
    <row r="32" spans="1:8" x14ac:dyDescent="0.2">
      <c r="A32" s="27">
        <v>6711</v>
      </c>
      <c r="B32" s="27" t="s">
        <v>69</v>
      </c>
      <c r="C32" s="28">
        <v>127251.11</v>
      </c>
      <c r="D32" s="28">
        <v>107490</v>
      </c>
      <c r="E32" s="25">
        <v>130689.28</v>
      </c>
      <c r="F32" s="25">
        <v>23199.279999999999</v>
      </c>
      <c r="G32" s="26">
        <f t="shared" si="0"/>
        <v>102.70187819972651</v>
      </c>
      <c r="H32" s="26">
        <f t="shared" si="1"/>
        <v>121.58273327751419</v>
      </c>
    </row>
    <row r="33" spans="1:8" x14ac:dyDescent="0.2">
      <c r="A33" s="27">
        <v>6712</v>
      </c>
      <c r="B33" s="27" t="s">
        <v>70</v>
      </c>
      <c r="C33" s="28">
        <f>50619.5/7.5345</f>
        <v>6718.362200544163</v>
      </c>
      <c r="D33" s="28">
        <v>24490</v>
      </c>
      <c r="E33" s="25">
        <v>20618.940999999999</v>
      </c>
      <c r="F33" s="25">
        <v>-3871.0590000000011</v>
      </c>
      <c r="G33" s="26">
        <f t="shared" si="0"/>
        <v>306.90427792550304</v>
      </c>
      <c r="H33" s="26">
        <f t="shared" si="1"/>
        <v>84.193307472437724</v>
      </c>
    </row>
    <row r="34" spans="1:8" x14ac:dyDescent="0.2">
      <c r="A34" s="8" t="s">
        <v>71</v>
      </c>
      <c r="B34" s="27" t="s">
        <v>72</v>
      </c>
      <c r="C34" s="25">
        <f>3000/7.5345</f>
        <v>398.16842524387812</v>
      </c>
      <c r="D34" s="28" t="s">
        <v>44</v>
      </c>
      <c r="E34" s="28" t="s">
        <v>44</v>
      </c>
      <c r="F34" s="28" t="s">
        <v>44</v>
      </c>
      <c r="G34" s="26" t="s">
        <v>44</v>
      </c>
      <c r="H34" s="26" t="s">
        <v>44</v>
      </c>
    </row>
    <row r="35" spans="1:8" x14ac:dyDescent="0.2">
      <c r="A35" s="8" t="s">
        <v>73</v>
      </c>
      <c r="B35" s="27" t="s">
        <v>74</v>
      </c>
      <c r="C35" s="25">
        <f>3000/7.5345</f>
        <v>398.16842524387812</v>
      </c>
      <c r="D35" s="28" t="s">
        <v>44</v>
      </c>
      <c r="E35" s="28" t="s">
        <v>44</v>
      </c>
      <c r="F35" s="28" t="s">
        <v>44</v>
      </c>
      <c r="G35" s="26" t="s">
        <v>44</v>
      </c>
      <c r="H35" s="26" t="s">
        <v>44</v>
      </c>
    </row>
    <row r="36" spans="1:8" x14ac:dyDescent="0.2">
      <c r="A36" s="8" t="s">
        <v>75</v>
      </c>
      <c r="B36" s="27" t="s">
        <v>76</v>
      </c>
      <c r="C36" s="25">
        <f>3000/7.5345</f>
        <v>398.16842524387812</v>
      </c>
      <c r="D36" s="28" t="s">
        <v>44</v>
      </c>
      <c r="E36" s="28" t="s">
        <v>44</v>
      </c>
      <c r="F36" s="28" t="s">
        <v>44</v>
      </c>
      <c r="G36" s="26" t="s">
        <v>44</v>
      </c>
      <c r="H36" s="26" t="s">
        <v>44</v>
      </c>
    </row>
    <row r="37" spans="1:8" x14ac:dyDescent="0.2">
      <c r="A37" s="8" t="s">
        <v>77</v>
      </c>
      <c r="B37" s="27" t="s">
        <v>78</v>
      </c>
      <c r="C37" s="25">
        <f>3000/7.5345</f>
        <v>398.16842524387812</v>
      </c>
      <c r="D37" s="28" t="s">
        <v>44</v>
      </c>
      <c r="E37" s="28" t="s">
        <v>44</v>
      </c>
      <c r="F37" s="28" t="s">
        <v>44</v>
      </c>
      <c r="G37" s="26" t="s">
        <v>44</v>
      </c>
      <c r="H37" s="26" t="s">
        <v>44</v>
      </c>
    </row>
  </sheetData>
  <mergeCells count="7">
    <mergeCell ref="A9:B9"/>
    <mergeCell ref="A8:H8"/>
    <mergeCell ref="A1:B2"/>
    <mergeCell ref="E2:E3"/>
    <mergeCell ref="A3:B4"/>
    <mergeCell ref="A5:B5"/>
    <mergeCell ref="D7:E7"/>
  </mergeCells>
  <pageMargins left="1.0416666666666666E-2" right="1.0416666666666666E-2" top="1.0416666666666666E-2" bottom="0.75" header="0.3" footer="0.3"/>
  <pageSetup paperSize="9" orientation="landscape" r:id="rId1"/>
  <ignoredErrors>
    <ignoredError sqref="A12:A37" numberStoredAsText="1"/>
    <ignoredError sqref="C11:C37 D11:D12 G11:H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9"/>
  <sheetViews>
    <sheetView showGridLines="0" showWhiteSpace="0" view="pageLayout" zoomScaleNormal="100" workbookViewId="0">
      <selection activeCell="A8" sqref="A8:H8"/>
    </sheetView>
  </sheetViews>
  <sheetFormatPr defaultRowHeight="12.75" x14ac:dyDescent="0.2"/>
  <cols>
    <col min="1" max="1" width="11.5703125" customWidth="1"/>
    <col min="2" max="2" width="48.85546875" bestFit="1" customWidth="1"/>
    <col min="3" max="3" width="15.7109375" style="29" customWidth="1"/>
    <col min="4" max="6" width="15.7109375" style="30" customWidth="1"/>
    <col min="7" max="7" width="11.5703125" style="30" customWidth="1"/>
    <col min="8" max="8" width="11.5703125" customWidth="1"/>
  </cols>
  <sheetData>
    <row r="1" spans="1:9" x14ac:dyDescent="0.2">
      <c r="A1" s="126" t="s">
        <v>0</v>
      </c>
      <c r="B1" s="127"/>
    </row>
    <row r="2" spans="1:9" x14ac:dyDescent="0.2">
      <c r="A2" s="127"/>
      <c r="B2" s="127"/>
      <c r="E2" s="138"/>
      <c r="F2" s="138"/>
    </row>
    <row r="3" spans="1:9" x14ac:dyDescent="0.2">
      <c r="A3" s="126" t="s">
        <v>1</v>
      </c>
      <c r="B3" s="127"/>
      <c r="E3" s="138"/>
      <c r="F3" s="138"/>
    </row>
    <row r="4" spans="1:9" x14ac:dyDescent="0.2">
      <c r="A4" s="127"/>
      <c r="B4" s="127"/>
    </row>
    <row r="5" spans="1:9" ht="14.1" customHeight="1" x14ac:dyDescent="0.2">
      <c r="A5" s="126" t="s">
        <v>2</v>
      </c>
      <c r="B5" s="127"/>
    </row>
    <row r="6" spans="1:9" ht="11.1" customHeight="1" x14ac:dyDescent="0.2"/>
    <row r="7" spans="1:9" ht="18" customHeight="1" x14ac:dyDescent="0.2"/>
    <row r="8" spans="1:9" ht="22.5" customHeight="1" x14ac:dyDescent="0.2">
      <c r="A8" s="137" t="s">
        <v>255</v>
      </c>
      <c r="B8" s="137"/>
      <c r="C8" s="137"/>
      <c r="D8" s="137"/>
      <c r="E8" s="137"/>
      <c r="F8" s="137"/>
      <c r="G8" s="137"/>
      <c r="H8" s="137"/>
    </row>
    <row r="9" spans="1:9" ht="48" x14ac:dyDescent="0.2">
      <c r="A9" s="131" t="s">
        <v>3</v>
      </c>
      <c r="B9" s="136"/>
      <c r="C9" s="31" t="s">
        <v>18</v>
      </c>
      <c r="D9" s="19" t="s">
        <v>79</v>
      </c>
      <c r="E9" s="19" t="s">
        <v>28</v>
      </c>
      <c r="F9" s="19" t="s">
        <v>6</v>
      </c>
      <c r="G9" s="20" t="s">
        <v>29</v>
      </c>
      <c r="H9" s="20" t="s">
        <v>30</v>
      </c>
    </row>
    <row r="10" spans="1:9" ht="12.75" customHeight="1" x14ac:dyDescent="0.2">
      <c r="A10" s="19" t="s">
        <v>7</v>
      </c>
      <c r="B10" s="19" t="s">
        <v>8</v>
      </c>
      <c r="C10" s="19" t="s">
        <v>20</v>
      </c>
      <c r="D10" s="19" t="s">
        <v>9</v>
      </c>
      <c r="E10" s="19" t="s">
        <v>23</v>
      </c>
      <c r="F10" s="19" t="s">
        <v>24</v>
      </c>
      <c r="G10" s="21" t="s">
        <v>25</v>
      </c>
      <c r="H10" s="21" t="s">
        <v>26</v>
      </c>
    </row>
    <row r="11" spans="1:9" ht="12.75" customHeight="1" x14ac:dyDescent="0.2">
      <c r="A11" s="22"/>
      <c r="B11" s="22" t="s">
        <v>13</v>
      </c>
      <c r="C11" s="32">
        <v>540400.0066361404</v>
      </c>
      <c r="D11" s="23">
        <v>538510</v>
      </c>
      <c r="E11" s="23">
        <v>565743.32999999996</v>
      </c>
      <c r="F11" s="23">
        <v>-27233.33</v>
      </c>
      <c r="G11" s="33">
        <f>E11/C11*100</f>
        <v>104.68973409560367</v>
      </c>
      <c r="H11" s="33">
        <f>E11/D11*100</f>
        <v>105.05716328387587</v>
      </c>
      <c r="I11" s="34"/>
    </row>
    <row r="12" spans="1:9" ht="12.75" customHeight="1" x14ac:dyDescent="0.2">
      <c r="A12" s="24" t="s">
        <v>14</v>
      </c>
      <c r="B12" s="24" t="s">
        <v>15</v>
      </c>
      <c r="C12" s="35">
        <v>521311.71809675492</v>
      </c>
      <c r="D12" s="25">
        <v>514020</v>
      </c>
      <c r="E12" s="25">
        <v>560534.75</v>
      </c>
      <c r="F12" s="25">
        <v>-46514.75</v>
      </c>
      <c r="G12" s="36">
        <f>E12/C12*100</f>
        <v>107.52391142221846</v>
      </c>
      <c r="H12" s="36">
        <f>E12/D12*100</f>
        <v>109.04921014746508</v>
      </c>
      <c r="I12" s="34"/>
    </row>
    <row r="13" spans="1:9" ht="12.75" customHeight="1" x14ac:dyDescent="0.2">
      <c r="A13" s="24" t="s">
        <v>80</v>
      </c>
      <c r="B13" s="24" t="s">
        <v>81</v>
      </c>
      <c r="C13" s="35">
        <v>301687.62227088725</v>
      </c>
      <c r="D13" s="25">
        <v>318500</v>
      </c>
      <c r="E13" s="25">
        <v>366505.76</v>
      </c>
      <c r="F13" s="25">
        <v>-48005.760000000002</v>
      </c>
      <c r="G13" s="36">
        <f t="shared" ref="G13:G76" si="0">E13/C13*100</f>
        <v>121.485182998629</v>
      </c>
      <c r="H13" s="36">
        <f t="shared" ref="H13:H76" si="1">E13/D13*100</f>
        <v>115.07245211930925</v>
      </c>
      <c r="I13" s="34"/>
    </row>
    <row r="14" spans="1:9" x14ac:dyDescent="0.2">
      <c r="A14" s="24" t="s">
        <v>82</v>
      </c>
      <c r="B14" s="24" t="s">
        <v>83</v>
      </c>
      <c r="C14" s="35">
        <v>251630.99608467714</v>
      </c>
      <c r="D14" s="25">
        <v>258700</v>
      </c>
      <c r="E14" s="25">
        <v>297500.94</v>
      </c>
      <c r="F14" s="25">
        <v>-38800.94</v>
      </c>
      <c r="G14" s="36">
        <f t="shared" si="0"/>
        <v>118.22905151950638</v>
      </c>
      <c r="H14" s="36">
        <f t="shared" si="1"/>
        <v>114.99843061461152</v>
      </c>
      <c r="I14" s="34"/>
    </row>
    <row r="15" spans="1:9" ht="12.75" customHeight="1" x14ac:dyDescent="0.2">
      <c r="A15" s="24" t="s">
        <v>84</v>
      </c>
      <c r="B15" s="24" t="s">
        <v>85</v>
      </c>
      <c r="C15" s="35">
        <v>251630.99608467714</v>
      </c>
      <c r="D15" s="25">
        <v>258700</v>
      </c>
      <c r="E15" s="25">
        <v>276856.84999999998</v>
      </c>
      <c r="F15" s="25">
        <v>-18156.849999999999</v>
      </c>
      <c r="G15" s="36">
        <f t="shared" si="0"/>
        <v>110.02493902095989</v>
      </c>
      <c r="H15" s="36">
        <f t="shared" si="1"/>
        <v>107.01849632779282</v>
      </c>
      <c r="I15" s="34"/>
    </row>
    <row r="16" spans="1:9" ht="12.75" customHeight="1" x14ac:dyDescent="0.2">
      <c r="A16" s="24" t="s">
        <v>86</v>
      </c>
      <c r="B16" s="24" t="s">
        <v>87</v>
      </c>
      <c r="C16" s="35">
        <v>0</v>
      </c>
      <c r="D16" s="25">
        <v>0</v>
      </c>
      <c r="E16" s="25">
        <v>320.77999999999997</v>
      </c>
      <c r="F16" s="25">
        <v>-320.77999999999997</v>
      </c>
      <c r="G16" s="36" t="s">
        <v>44</v>
      </c>
      <c r="H16" s="36" t="s">
        <v>44</v>
      </c>
      <c r="I16" s="34"/>
    </row>
    <row r="17" spans="1:9" ht="12.75" customHeight="1" x14ac:dyDescent="0.2">
      <c r="A17" s="24" t="s">
        <v>88</v>
      </c>
      <c r="B17" s="24" t="s">
        <v>89</v>
      </c>
      <c r="C17" s="35">
        <v>0</v>
      </c>
      <c r="D17" s="25">
        <v>0</v>
      </c>
      <c r="E17" s="25">
        <v>20323.310000000001</v>
      </c>
      <c r="F17" s="25">
        <v>-20323.310000000001</v>
      </c>
      <c r="G17" s="36" t="s">
        <v>44</v>
      </c>
      <c r="H17" s="36" t="s">
        <v>44</v>
      </c>
      <c r="I17" s="34"/>
    </row>
    <row r="18" spans="1:9" ht="12.75" customHeight="1" x14ac:dyDescent="0.2">
      <c r="A18" s="24" t="s">
        <v>90</v>
      </c>
      <c r="B18" s="24" t="s">
        <v>91</v>
      </c>
      <c r="C18" s="35">
        <v>8781.7957395978501</v>
      </c>
      <c r="D18" s="25">
        <v>17100</v>
      </c>
      <c r="E18" s="25">
        <v>20030.09</v>
      </c>
      <c r="F18" s="25">
        <v>-2930.09</v>
      </c>
      <c r="G18" s="36">
        <f t="shared" si="0"/>
        <v>228.08649385549532</v>
      </c>
      <c r="H18" s="36">
        <f t="shared" si="1"/>
        <v>117.13502923976608</v>
      </c>
      <c r="I18" s="34"/>
    </row>
    <row r="19" spans="1:9" ht="12.75" customHeight="1" x14ac:dyDescent="0.2">
      <c r="A19" s="24" t="s">
        <v>92</v>
      </c>
      <c r="B19" s="24" t="s">
        <v>91</v>
      </c>
      <c r="C19" s="35">
        <v>8781.7957395978501</v>
      </c>
      <c r="D19" s="25">
        <v>17100</v>
      </c>
      <c r="E19" s="25">
        <v>20030.09</v>
      </c>
      <c r="F19" s="25">
        <v>-2930.09</v>
      </c>
      <c r="G19" s="36">
        <f t="shared" si="0"/>
        <v>228.08649385549532</v>
      </c>
      <c r="H19" s="36">
        <f t="shared" si="1"/>
        <v>117.13502923976608</v>
      </c>
      <c r="I19" s="34"/>
    </row>
    <row r="20" spans="1:9" x14ac:dyDescent="0.2">
      <c r="A20" s="24" t="s">
        <v>93</v>
      </c>
      <c r="B20" s="24" t="s">
        <v>94</v>
      </c>
      <c r="C20" s="35">
        <v>41274.83044661225</v>
      </c>
      <c r="D20" s="25">
        <v>42700</v>
      </c>
      <c r="E20" s="25">
        <v>48974.73</v>
      </c>
      <c r="F20" s="25">
        <v>-6274.73</v>
      </c>
      <c r="G20" s="36">
        <f t="shared" si="0"/>
        <v>118.65519366178219</v>
      </c>
      <c r="H20" s="36">
        <f t="shared" si="1"/>
        <v>114.69491803278689</v>
      </c>
      <c r="I20" s="34"/>
    </row>
    <row r="21" spans="1:9" ht="12.75" customHeight="1" x14ac:dyDescent="0.2">
      <c r="A21" s="24" t="s">
        <v>95</v>
      </c>
      <c r="B21" s="24" t="s">
        <v>96</v>
      </c>
      <c r="C21" s="35">
        <v>41274.83044661225</v>
      </c>
      <c r="D21" s="25">
        <v>42700</v>
      </c>
      <c r="E21" s="25">
        <v>48974.73</v>
      </c>
      <c r="F21" s="25">
        <v>-6274.73</v>
      </c>
      <c r="G21" s="36">
        <f t="shared" si="0"/>
        <v>118.65519366178219</v>
      </c>
      <c r="H21" s="36">
        <f t="shared" si="1"/>
        <v>114.69491803278689</v>
      </c>
      <c r="I21" s="34"/>
    </row>
    <row r="22" spans="1:9" x14ac:dyDescent="0.2">
      <c r="A22" s="24" t="s">
        <v>97</v>
      </c>
      <c r="B22" s="24" t="s">
        <v>98</v>
      </c>
      <c r="C22" s="35">
        <v>218794.20797664076</v>
      </c>
      <c r="D22" s="25">
        <v>194020</v>
      </c>
      <c r="E22" s="25">
        <v>193055.52</v>
      </c>
      <c r="F22" s="25">
        <v>964.48</v>
      </c>
      <c r="G22" s="36">
        <f t="shared" si="0"/>
        <v>88.236120044188411</v>
      </c>
      <c r="H22" s="36">
        <f t="shared" si="1"/>
        <v>99.502896608597041</v>
      </c>
      <c r="I22" s="34"/>
    </row>
    <row r="23" spans="1:9" ht="12.75" customHeight="1" x14ac:dyDescent="0.2">
      <c r="A23" s="24" t="s">
        <v>99</v>
      </c>
      <c r="B23" s="24" t="s">
        <v>100</v>
      </c>
      <c r="C23" s="35">
        <v>17188.296502753998</v>
      </c>
      <c r="D23" s="25">
        <v>19450</v>
      </c>
      <c r="E23" s="25">
        <v>16195.09</v>
      </c>
      <c r="F23" s="25">
        <v>3254.91</v>
      </c>
      <c r="G23" s="36">
        <f t="shared" si="0"/>
        <v>94.221611765919562</v>
      </c>
      <c r="H23" s="36">
        <f t="shared" si="1"/>
        <v>83.26524421593831</v>
      </c>
      <c r="I23" s="34"/>
    </row>
    <row r="24" spans="1:9" ht="12.75" customHeight="1" x14ac:dyDescent="0.2">
      <c r="A24" s="24" t="s">
        <v>101</v>
      </c>
      <c r="B24" s="24" t="s">
        <v>102</v>
      </c>
      <c r="C24" s="35">
        <v>2023.7733094432278</v>
      </c>
      <c r="D24" s="25">
        <v>2130</v>
      </c>
      <c r="E24" s="25">
        <v>2614.14</v>
      </c>
      <c r="F24" s="25">
        <v>-484.14</v>
      </c>
      <c r="G24" s="36">
        <f t="shared" si="0"/>
        <v>129.17158200486355</v>
      </c>
      <c r="H24" s="36">
        <f t="shared" si="1"/>
        <v>122.72957746478872</v>
      </c>
      <c r="I24" s="34"/>
    </row>
    <row r="25" spans="1:9" ht="12.75" customHeight="1" x14ac:dyDescent="0.2">
      <c r="A25" s="24" t="s">
        <v>103</v>
      </c>
      <c r="B25" s="24" t="s">
        <v>104</v>
      </c>
      <c r="C25" s="35">
        <v>14991.983542371756</v>
      </c>
      <c r="D25" s="25">
        <v>16190</v>
      </c>
      <c r="E25" s="25">
        <v>12999.05</v>
      </c>
      <c r="F25" s="25">
        <v>3190.95</v>
      </c>
      <c r="G25" s="36">
        <f t="shared" si="0"/>
        <v>86.706672024157839</v>
      </c>
      <c r="H25" s="36">
        <f t="shared" si="1"/>
        <v>80.290611488573191</v>
      </c>
      <c r="I25" s="34"/>
    </row>
    <row r="26" spans="1:9" ht="12.75" customHeight="1" x14ac:dyDescent="0.2">
      <c r="A26" s="24" t="s">
        <v>105</v>
      </c>
      <c r="B26" s="24" t="s">
        <v>106</v>
      </c>
      <c r="C26" s="35">
        <v>172.53965093901385</v>
      </c>
      <c r="D26" s="25">
        <v>1130</v>
      </c>
      <c r="E26" s="25">
        <v>507.5</v>
      </c>
      <c r="F26" s="25">
        <v>622.5</v>
      </c>
      <c r="G26" s="36">
        <f t="shared" si="0"/>
        <v>294.13528846153849</v>
      </c>
      <c r="H26" s="36">
        <f t="shared" si="1"/>
        <v>44.911504424778755</v>
      </c>
      <c r="I26" s="34"/>
    </row>
    <row r="27" spans="1:9" ht="12.75" customHeight="1" x14ac:dyDescent="0.2">
      <c r="A27" s="24" t="s">
        <v>107</v>
      </c>
      <c r="B27" s="24" t="s">
        <v>108</v>
      </c>
      <c r="C27" s="35">
        <v>0</v>
      </c>
      <c r="D27" s="25">
        <v>0</v>
      </c>
      <c r="E27" s="25">
        <v>74.400000000000006</v>
      </c>
      <c r="F27" s="25">
        <v>-74.400000000000006</v>
      </c>
      <c r="G27" s="36" t="s">
        <v>44</v>
      </c>
      <c r="H27" s="36" t="s">
        <v>44</v>
      </c>
      <c r="I27" s="34"/>
    </row>
    <row r="28" spans="1:9" ht="12.75" customHeight="1" x14ac:dyDescent="0.2">
      <c r="A28" s="24" t="s">
        <v>109</v>
      </c>
      <c r="B28" s="24" t="s">
        <v>110</v>
      </c>
      <c r="C28" s="35">
        <v>118740.59327095361</v>
      </c>
      <c r="D28" s="25">
        <v>100190</v>
      </c>
      <c r="E28" s="25">
        <v>110759.53</v>
      </c>
      <c r="F28" s="25">
        <v>-10569.53</v>
      </c>
      <c r="G28" s="36">
        <f t="shared" si="0"/>
        <v>93.278572178983751</v>
      </c>
      <c r="H28" s="36">
        <f t="shared" si="1"/>
        <v>110.54948597664438</v>
      </c>
      <c r="I28" s="34"/>
    </row>
    <row r="29" spans="1:9" ht="12.75" customHeight="1" x14ac:dyDescent="0.2">
      <c r="A29" s="24" t="s">
        <v>111</v>
      </c>
      <c r="B29" s="24" t="s">
        <v>112</v>
      </c>
      <c r="C29" s="35">
        <v>7550.8169088857912</v>
      </c>
      <c r="D29" s="25">
        <v>9830</v>
      </c>
      <c r="E29" s="25">
        <v>10419.77</v>
      </c>
      <c r="F29" s="25">
        <v>-589.77</v>
      </c>
      <c r="G29" s="36">
        <f t="shared" si="0"/>
        <v>137.99526760790647</v>
      </c>
      <c r="H29" s="36">
        <f t="shared" si="1"/>
        <v>105.99969481180061</v>
      </c>
      <c r="I29" s="34"/>
    </row>
    <row r="30" spans="1:9" x14ac:dyDescent="0.2">
      <c r="A30" s="24" t="s">
        <v>113</v>
      </c>
      <c r="B30" s="24" t="s">
        <v>114</v>
      </c>
      <c r="C30" s="35">
        <v>66892.777224766076</v>
      </c>
      <c r="D30" s="25">
        <v>66900</v>
      </c>
      <c r="E30" s="25">
        <v>66440.75</v>
      </c>
      <c r="F30" s="25">
        <v>459.25</v>
      </c>
      <c r="G30" s="36">
        <f t="shared" si="0"/>
        <v>99.324251072358351</v>
      </c>
      <c r="H30" s="36">
        <f t="shared" si="1"/>
        <v>99.313527653213754</v>
      </c>
      <c r="I30" s="34"/>
    </row>
    <row r="31" spans="1:9" x14ac:dyDescent="0.2">
      <c r="A31" s="24" t="s">
        <v>115</v>
      </c>
      <c r="B31" s="24" t="s">
        <v>116</v>
      </c>
      <c r="C31" s="35">
        <v>38608.064237839273</v>
      </c>
      <c r="D31" s="25">
        <v>18500</v>
      </c>
      <c r="E31" s="25">
        <v>24648.32</v>
      </c>
      <c r="F31" s="25">
        <v>-6148.32</v>
      </c>
      <c r="G31" s="36">
        <f t="shared" si="0"/>
        <v>63.842413460974548</v>
      </c>
      <c r="H31" s="36">
        <f t="shared" si="1"/>
        <v>133.23416216216216</v>
      </c>
      <c r="I31" s="34"/>
    </row>
    <row r="32" spans="1:9" ht="12.75" customHeight="1" x14ac:dyDescent="0.2">
      <c r="A32" s="24" t="s">
        <v>117</v>
      </c>
      <c r="B32" s="24" t="s">
        <v>118</v>
      </c>
      <c r="C32" s="35">
        <v>1992.5038157807419</v>
      </c>
      <c r="D32" s="25">
        <v>2630</v>
      </c>
      <c r="E32" s="25">
        <v>716.59</v>
      </c>
      <c r="F32" s="25">
        <v>1913.41</v>
      </c>
      <c r="G32" s="36">
        <f t="shared" si="0"/>
        <v>35.964297499686928</v>
      </c>
      <c r="H32" s="36">
        <f t="shared" si="1"/>
        <v>27.246768060836501</v>
      </c>
      <c r="I32" s="34"/>
    </row>
    <row r="33" spans="1:9" ht="12.75" customHeight="1" x14ac:dyDescent="0.2">
      <c r="A33" s="24" t="s">
        <v>119</v>
      </c>
      <c r="B33" s="24" t="s">
        <v>120</v>
      </c>
      <c r="C33" s="35">
        <v>3458.4590881943059</v>
      </c>
      <c r="D33" s="25">
        <v>1330</v>
      </c>
      <c r="E33" s="25">
        <v>7879</v>
      </c>
      <c r="F33" s="25">
        <v>-6549</v>
      </c>
      <c r="G33" s="36">
        <f t="shared" si="0"/>
        <v>227.81822190395494</v>
      </c>
      <c r="H33" s="36">
        <f t="shared" si="1"/>
        <v>592.40601503759399</v>
      </c>
      <c r="I33" s="34"/>
    </row>
    <row r="34" spans="1:9" ht="12.75" customHeight="1" x14ac:dyDescent="0.2">
      <c r="A34" s="24" t="s">
        <v>121</v>
      </c>
      <c r="B34" s="24" t="s">
        <v>122</v>
      </c>
      <c r="C34" s="35">
        <v>237.97199548742449</v>
      </c>
      <c r="D34" s="25">
        <v>1000</v>
      </c>
      <c r="E34" s="25">
        <v>655.1</v>
      </c>
      <c r="F34" s="25">
        <v>344.9</v>
      </c>
      <c r="G34" s="36">
        <f t="shared" si="0"/>
        <v>275.2844924707195</v>
      </c>
      <c r="H34" s="36">
        <f t="shared" si="1"/>
        <v>65.510000000000005</v>
      </c>
      <c r="I34" s="34"/>
    </row>
    <row r="35" spans="1:9" x14ac:dyDescent="0.2">
      <c r="A35" s="24" t="s">
        <v>123</v>
      </c>
      <c r="B35" s="24" t="s">
        <v>124</v>
      </c>
      <c r="C35" s="35">
        <v>78066.698520140693</v>
      </c>
      <c r="D35" s="25">
        <v>61460</v>
      </c>
      <c r="E35" s="25">
        <v>56016.79</v>
      </c>
      <c r="F35" s="25">
        <v>5443.21</v>
      </c>
      <c r="G35" s="36">
        <f t="shared" si="0"/>
        <v>71.755039039531098</v>
      </c>
      <c r="H35" s="36">
        <f t="shared" si="1"/>
        <v>91.143491701919956</v>
      </c>
      <c r="I35" s="34"/>
    </row>
    <row r="36" spans="1:9" ht="12.75" customHeight="1" x14ac:dyDescent="0.2">
      <c r="A36" s="24" t="s">
        <v>125</v>
      </c>
      <c r="B36" s="24" t="s">
        <v>126</v>
      </c>
      <c r="C36" s="35">
        <v>2783.333996947375</v>
      </c>
      <c r="D36" s="25">
        <v>3330</v>
      </c>
      <c r="E36" s="25">
        <v>2667.75</v>
      </c>
      <c r="F36" s="25">
        <v>662.25</v>
      </c>
      <c r="G36" s="36">
        <f t="shared" si="0"/>
        <v>95.847282536909262</v>
      </c>
      <c r="H36" s="36">
        <f t="shared" si="1"/>
        <v>80.112612612612608</v>
      </c>
      <c r="I36" s="34"/>
    </row>
    <row r="37" spans="1:9" ht="12.75" customHeight="1" x14ac:dyDescent="0.2">
      <c r="A37" s="24" t="s">
        <v>127</v>
      </c>
      <c r="B37" s="24" t="s">
        <v>128</v>
      </c>
      <c r="C37" s="35">
        <v>38146.085340765807</v>
      </c>
      <c r="D37" s="25">
        <v>19520</v>
      </c>
      <c r="E37" s="25">
        <v>8936.9</v>
      </c>
      <c r="F37" s="25">
        <v>10583.1</v>
      </c>
      <c r="G37" s="36">
        <f t="shared" si="0"/>
        <v>23.428092083801189</v>
      </c>
      <c r="H37" s="36">
        <f t="shared" si="1"/>
        <v>45.783299180327866</v>
      </c>
      <c r="I37" s="34"/>
    </row>
    <row r="38" spans="1:9" ht="12.75" customHeight="1" x14ac:dyDescent="0.2">
      <c r="A38" s="24" t="s">
        <v>129</v>
      </c>
      <c r="B38" s="24" t="s">
        <v>130</v>
      </c>
      <c r="C38" s="35">
        <v>567.78817439777026</v>
      </c>
      <c r="D38" s="25">
        <v>930</v>
      </c>
      <c r="E38" s="25">
        <v>127.44</v>
      </c>
      <c r="F38" s="25">
        <v>802.56</v>
      </c>
      <c r="G38" s="36">
        <f t="shared" si="0"/>
        <v>22.444990182328191</v>
      </c>
      <c r="H38" s="36">
        <f t="shared" si="1"/>
        <v>13.703225806451613</v>
      </c>
      <c r="I38" s="34"/>
    </row>
    <row r="39" spans="1:9" x14ac:dyDescent="0.2">
      <c r="A39" s="24" t="s">
        <v>131</v>
      </c>
      <c r="B39" s="24" t="s">
        <v>132</v>
      </c>
      <c r="C39" s="35">
        <v>13409.821487822683</v>
      </c>
      <c r="D39" s="25">
        <v>11160</v>
      </c>
      <c r="E39" s="25">
        <v>12044.25</v>
      </c>
      <c r="F39" s="25">
        <v>-884.25</v>
      </c>
      <c r="G39" s="36">
        <f t="shared" si="0"/>
        <v>89.816631868942153</v>
      </c>
      <c r="H39" s="36">
        <f t="shared" si="1"/>
        <v>107.92338709677421</v>
      </c>
      <c r="I39" s="34"/>
    </row>
    <row r="40" spans="1:9" ht="12.75" customHeight="1" x14ac:dyDescent="0.2">
      <c r="A40" s="24" t="s">
        <v>133</v>
      </c>
      <c r="B40" s="24" t="s">
        <v>134</v>
      </c>
      <c r="C40" s="35">
        <v>484.43825071338506</v>
      </c>
      <c r="D40" s="25">
        <v>500</v>
      </c>
      <c r="E40" s="25">
        <v>993.5</v>
      </c>
      <c r="F40" s="25">
        <v>-493.5</v>
      </c>
      <c r="G40" s="36">
        <f t="shared" si="0"/>
        <v>205.08289726027397</v>
      </c>
      <c r="H40" s="36">
        <f t="shared" si="1"/>
        <v>198.70000000000002</v>
      </c>
      <c r="I40" s="62"/>
    </row>
    <row r="41" spans="1:9" ht="12.75" customHeight="1" x14ac:dyDescent="0.2">
      <c r="A41" s="24" t="s">
        <v>135</v>
      </c>
      <c r="B41" s="24" t="s">
        <v>136</v>
      </c>
      <c r="C41" s="35">
        <v>1823.6113876169618</v>
      </c>
      <c r="D41" s="25">
        <v>1690</v>
      </c>
      <c r="E41" s="25">
        <v>1627.06</v>
      </c>
      <c r="F41" s="25">
        <v>62.94</v>
      </c>
      <c r="G41" s="36">
        <f t="shared" si="0"/>
        <v>89.22186004366813</v>
      </c>
      <c r="H41" s="36">
        <f t="shared" si="1"/>
        <v>96.275739644970415</v>
      </c>
      <c r="I41" s="34"/>
    </row>
    <row r="42" spans="1:9" ht="12.75" customHeight="1" x14ac:dyDescent="0.2">
      <c r="A42" s="24" t="s">
        <v>137</v>
      </c>
      <c r="B42" s="24" t="s">
        <v>138</v>
      </c>
      <c r="C42" s="35">
        <v>11281.000729975445</v>
      </c>
      <c r="D42" s="25">
        <v>15830</v>
      </c>
      <c r="E42" s="25">
        <v>21356.959999999999</v>
      </c>
      <c r="F42" s="25">
        <v>-5526.96</v>
      </c>
      <c r="G42" s="36">
        <f t="shared" si="0"/>
        <v>189.31795601476293</v>
      </c>
      <c r="H42" s="36">
        <f t="shared" si="1"/>
        <v>134.91446620341122</v>
      </c>
      <c r="I42" s="34"/>
    </row>
    <row r="43" spans="1:9" x14ac:dyDescent="0.2">
      <c r="A43" s="24" t="s">
        <v>139</v>
      </c>
      <c r="B43" s="24" t="s">
        <v>140</v>
      </c>
      <c r="C43" s="35">
        <v>4769.0755856393916</v>
      </c>
      <c r="D43" s="25">
        <v>5370</v>
      </c>
      <c r="E43" s="25">
        <v>5512.84</v>
      </c>
      <c r="F43" s="25">
        <v>-142.84</v>
      </c>
      <c r="G43" s="36">
        <f t="shared" si="0"/>
        <v>115.59556775741251</v>
      </c>
      <c r="H43" s="36">
        <f t="shared" si="1"/>
        <v>102.65996275605214</v>
      </c>
      <c r="I43" s="34"/>
    </row>
    <row r="44" spans="1:9" x14ac:dyDescent="0.2">
      <c r="A44" s="24" t="s">
        <v>141</v>
      </c>
      <c r="B44" s="24" t="s">
        <v>142</v>
      </c>
      <c r="C44" s="35">
        <v>4801.543566261862</v>
      </c>
      <c r="D44" s="25">
        <v>3130</v>
      </c>
      <c r="E44" s="25">
        <v>2750.09</v>
      </c>
      <c r="F44" s="25">
        <v>379.91</v>
      </c>
      <c r="G44" s="36">
        <f t="shared" si="0"/>
        <v>57.27512334415875</v>
      </c>
      <c r="H44" s="36">
        <f t="shared" si="1"/>
        <v>87.862300319488824</v>
      </c>
      <c r="I44" s="34"/>
    </row>
    <row r="45" spans="1:9" ht="12.75" customHeight="1" x14ac:dyDescent="0.2">
      <c r="A45" s="24" t="s">
        <v>143</v>
      </c>
      <c r="B45" s="24" t="s">
        <v>144</v>
      </c>
      <c r="C45" s="35">
        <v>4798.6196827924869</v>
      </c>
      <c r="D45" s="25">
        <v>12920</v>
      </c>
      <c r="E45" s="25">
        <v>10084.11</v>
      </c>
      <c r="F45" s="25">
        <v>2835.89</v>
      </c>
      <c r="G45" s="36">
        <f t="shared" si="0"/>
        <v>210.14605587854587</v>
      </c>
      <c r="H45" s="36">
        <f t="shared" si="1"/>
        <v>78.050386996904024</v>
      </c>
      <c r="I45" s="34"/>
    </row>
    <row r="46" spans="1:9" ht="12.75" customHeight="1" x14ac:dyDescent="0.2">
      <c r="A46" s="24" t="s">
        <v>145</v>
      </c>
      <c r="B46" s="24" t="s">
        <v>146</v>
      </c>
      <c r="C46" s="35">
        <v>2210.5116464264379</v>
      </c>
      <c r="D46" s="25">
        <v>2990</v>
      </c>
      <c r="E46" s="25">
        <v>1954.47</v>
      </c>
      <c r="F46" s="25">
        <v>1035.53</v>
      </c>
      <c r="G46" s="36">
        <f t="shared" si="0"/>
        <v>88.417086748203275</v>
      </c>
      <c r="H46" s="36">
        <f t="shared" si="1"/>
        <v>65.366889632107032</v>
      </c>
      <c r="I46" s="34"/>
    </row>
    <row r="47" spans="1:9" x14ac:dyDescent="0.2">
      <c r="A47" s="24" t="s">
        <v>147</v>
      </c>
      <c r="B47" s="24" t="s">
        <v>148</v>
      </c>
      <c r="C47" s="35">
        <v>0</v>
      </c>
      <c r="D47" s="25">
        <v>530</v>
      </c>
      <c r="E47" s="25">
        <v>0</v>
      </c>
      <c r="F47" s="25">
        <v>530</v>
      </c>
      <c r="G47" s="36" t="s">
        <v>44</v>
      </c>
      <c r="H47" s="36">
        <f t="shared" si="1"/>
        <v>0</v>
      </c>
      <c r="I47" s="34"/>
    </row>
    <row r="48" spans="1:9" x14ac:dyDescent="0.2">
      <c r="A48" s="24" t="s">
        <v>149</v>
      </c>
      <c r="B48" s="24" t="s">
        <v>150</v>
      </c>
      <c r="C48" s="35">
        <v>49.878558630300617</v>
      </c>
      <c r="D48" s="25">
        <v>100</v>
      </c>
      <c r="E48" s="25">
        <v>61.43</v>
      </c>
      <c r="F48" s="25">
        <v>38.57</v>
      </c>
      <c r="G48" s="36">
        <f t="shared" si="0"/>
        <v>123.15913227428754</v>
      </c>
      <c r="H48" s="36">
        <f t="shared" si="1"/>
        <v>61.429999999999993</v>
      </c>
      <c r="I48" s="34"/>
    </row>
    <row r="49" spans="1:9" x14ac:dyDescent="0.2">
      <c r="A49" s="24" t="s">
        <v>151</v>
      </c>
      <c r="B49" s="24" t="s">
        <v>152</v>
      </c>
      <c r="C49" s="35">
        <v>33.180702103656515</v>
      </c>
      <c r="D49" s="25">
        <v>130</v>
      </c>
      <c r="E49" s="25">
        <v>235</v>
      </c>
      <c r="F49" s="25">
        <v>-105</v>
      </c>
      <c r="G49" s="36">
        <f t="shared" si="0"/>
        <v>708.24299999999994</v>
      </c>
      <c r="H49" s="36">
        <f t="shared" si="1"/>
        <v>180.76923076923077</v>
      </c>
      <c r="I49" s="34"/>
    </row>
    <row r="50" spans="1:9" x14ac:dyDescent="0.2">
      <c r="A50" s="24" t="s">
        <v>153</v>
      </c>
      <c r="B50" s="24" t="s">
        <v>154</v>
      </c>
      <c r="C50" s="35">
        <v>73.495255159599168</v>
      </c>
      <c r="D50" s="25">
        <v>2400</v>
      </c>
      <c r="E50" s="25">
        <v>2278.13</v>
      </c>
      <c r="F50" s="25">
        <v>121.87</v>
      </c>
      <c r="G50" s="36">
        <f t="shared" si="0"/>
        <v>3099.6967015801361</v>
      </c>
      <c r="H50" s="36">
        <f t="shared" si="1"/>
        <v>94.922083333333347</v>
      </c>
      <c r="I50" s="34"/>
    </row>
    <row r="51" spans="1:9" ht="12.75" customHeight="1" x14ac:dyDescent="0.2">
      <c r="A51" s="24" t="s">
        <v>155</v>
      </c>
      <c r="B51" s="24" t="s">
        <v>156</v>
      </c>
      <c r="C51" s="35">
        <v>0</v>
      </c>
      <c r="D51" s="25">
        <v>0</v>
      </c>
      <c r="E51" s="25">
        <v>0</v>
      </c>
      <c r="F51" s="25">
        <v>0</v>
      </c>
      <c r="G51" s="36" t="s">
        <v>44</v>
      </c>
      <c r="H51" s="36" t="s">
        <v>44</v>
      </c>
      <c r="I51" s="34"/>
    </row>
    <row r="52" spans="1:9" ht="12.75" customHeight="1" x14ac:dyDescent="0.2">
      <c r="A52" s="24" t="s">
        <v>157</v>
      </c>
      <c r="B52" s="24" t="s">
        <v>144</v>
      </c>
      <c r="C52" s="35">
        <v>2431.5535204724933</v>
      </c>
      <c r="D52" s="25">
        <v>6770</v>
      </c>
      <c r="E52" s="25">
        <v>5555.08</v>
      </c>
      <c r="F52" s="25">
        <v>1214.92</v>
      </c>
      <c r="G52" s="36">
        <f t="shared" si="0"/>
        <v>228.45805996984802</v>
      </c>
      <c r="H52" s="36">
        <f t="shared" si="1"/>
        <v>82.054357459379617</v>
      </c>
      <c r="I52" s="34"/>
    </row>
    <row r="53" spans="1:9" x14ac:dyDescent="0.2">
      <c r="A53" s="24" t="s">
        <v>158</v>
      </c>
      <c r="B53" s="24" t="s">
        <v>159</v>
      </c>
      <c r="C53" s="35">
        <v>829.88784922688956</v>
      </c>
      <c r="D53" s="25">
        <v>1500</v>
      </c>
      <c r="E53" s="25">
        <v>973.47</v>
      </c>
      <c r="F53" s="25">
        <v>526.53</v>
      </c>
      <c r="G53" s="36">
        <f t="shared" si="0"/>
        <v>117.30139209856722</v>
      </c>
      <c r="H53" s="36">
        <f t="shared" si="1"/>
        <v>64.897999999999996</v>
      </c>
      <c r="I53" s="34"/>
    </row>
    <row r="54" spans="1:9" ht="12.75" customHeight="1" x14ac:dyDescent="0.2">
      <c r="A54" s="24" t="s">
        <v>160</v>
      </c>
      <c r="B54" s="24" t="s">
        <v>161</v>
      </c>
      <c r="C54" s="35">
        <v>829.88784922688956</v>
      </c>
      <c r="D54" s="25">
        <v>1500</v>
      </c>
      <c r="E54" s="25">
        <v>973.47</v>
      </c>
      <c r="F54" s="25">
        <v>526.53</v>
      </c>
      <c r="G54" s="36">
        <f t="shared" si="0"/>
        <v>117.30139209856722</v>
      </c>
      <c r="H54" s="36">
        <f t="shared" si="1"/>
        <v>64.897999999999996</v>
      </c>
      <c r="I54" s="34"/>
    </row>
    <row r="55" spans="1:9" ht="12.75" customHeight="1" x14ac:dyDescent="0.2">
      <c r="A55" s="24" t="s">
        <v>162</v>
      </c>
      <c r="B55" s="24" t="s">
        <v>163</v>
      </c>
      <c r="C55" s="35">
        <v>820.59725263786572</v>
      </c>
      <c r="D55" s="25">
        <v>1270</v>
      </c>
      <c r="E55" s="25">
        <v>958.99</v>
      </c>
      <c r="F55" s="25">
        <v>311.01</v>
      </c>
      <c r="G55" s="36">
        <f t="shared" si="0"/>
        <v>116.86488066067263</v>
      </c>
      <c r="H55" s="36">
        <f t="shared" si="1"/>
        <v>75.511023622047247</v>
      </c>
      <c r="I55" s="34"/>
    </row>
    <row r="56" spans="1:9" ht="12.75" customHeight="1" x14ac:dyDescent="0.2">
      <c r="A56" s="24" t="s">
        <v>164</v>
      </c>
      <c r="B56" s="24" t="s">
        <v>165</v>
      </c>
      <c r="C56" s="35">
        <v>0</v>
      </c>
      <c r="D56" s="25">
        <v>0</v>
      </c>
      <c r="E56" s="25">
        <v>0</v>
      </c>
      <c r="F56" s="25">
        <v>0</v>
      </c>
      <c r="G56" s="36" t="s">
        <v>44</v>
      </c>
      <c r="H56" s="36" t="s">
        <v>44</v>
      </c>
      <c r="I56" s="34"/>
    </row>
    <row r="57" spans="1:9" x14ac:dyDescent="0.2">
      <c r="A57" s="24" t="s">
        <v>166</v>
      </c>
      <c r="B57" s="24" t="s">
        <v>167</v>
      </c>
      <c r="C57" s="35">
        <v>0</v>
      </c>
      <c r="D57" s="25">
        <v>230</v>
      </c>
      <c r="E57" s="25">
        <v>14.32</v>
      </c>
      <c r="F57" s="25">
        <v>215.68</v>
      </c>
      <c r="G57" s="36" t="s">
        <v>44</v>
      </c>
      <c r="H57" s="36">
        <f t="shared" si="1"/>
        <v>6.2260869565217387</v>
      </c>
      <c r="I57" s="34"/>
    </row>
    <row r="58" spans="1:9" ht="12.75" customHeight="1" x14ac:dyDescent="0.2">
      <c r="A58" s="24" t="s">
        <v>168</v>
      </c>
      <c r="B58" s="24" t="s">
        <v>169</v>
      </c>
      <c r="C58" s="35">
        <v>9.2905965890238225</v>
      </c>
      <c r="D58" s="25">
        <v>0</v>
      </c>
      <c r="E58" s="25">
        <v>0.16</v>
      </c>
      <c r="F58" s="25">
        <v>-0.16</v>
      </c>
      <c r="G58" s="36">
        <f t="shared" si="0"/>
        <v>1.7221714285714289</v>
      </c>
      <c r="H58" s="36" t="s">
        <v>44</v>
      </c>
      <c r="I58" s="34"/>
    </row>
    <row r="59" spans="1:9" x14ac:dyDescent="0.2">
      <c r="A59" s="24" t="s">
        <v>170</v>
      </c>
      <c r="B59" s="24" t="s">
        <v>171</v>
      </c>
      <c r="C59" s="35">
        <v>0</v>
      </c>
      <c r="D59" s="25">
        <v>0</v>
      </c>
      <c r="E59" s="25">
        <v>0</v>
      </c>
      <c r="F59" s="25">
        <v>0</v>
      </c>
      <c r="G59" s="36" t="s">
        <v>44</v>
      </c>
      <c r="H59" s="36" t="s">
        <v>44</v>
      </c>
      <c r="I59" s="34"/>
    </row>
    <row r="60" spans="1:9" x14ac:dyDescent="0.2">
      <c r="A60" s="24" t="s">
        <v>172</v>
      </c>
      <c r="B60" s="24" t="s">
        <v>66</v>
      </c>
      <c r="C60" s="35">
        <v>0</v>
      </c>
      <c r="D60" s="25">
        <v>0</v>
      </c>
      <c r="E60" s="25">
        <v>0</v>
      </c>
      <c r="F60" s="25">
        <v>0</v>
      </c>
      <c r="G60" s="36" t="s">
        <v>44</v>
      </c>
      <c r="H60" s="36" t="s">
        <v>44</v>
      </c>
      <c r="I60" s="34"/>
    </row>
    <row r="61" spans="1:9" ht="12.75" customHeight="1" x14ac:dyDescent="0.2">
      <c r="A61" s="24" t="s">
        <v>173</v>
      </c>
      <c r="B61" s="24" t="s">
        <v>174</v>
      </c>
      <c r="C61" s="35">
        <v>0</v>
      </c>
      <c r="D61" s="25">
        <v>0</v>
      </c>
      <c r="E61" s="25">
        <v>0</v>
      </c>
      <c r="F61" s="25">
        <v>0</v>
      </c>
      <c r="G61" s="36" t="s">
        <v>44</v>
      </c>
      <c r="H61" s="36" t="s">
        <v>44</v>
      </c>
      <c r="I61" s="34"/>
    </row>
    <row r="62" spans="1:9" ht="12.75" customHeight="1" x14ac:dyDescent="0.2">
      <c r="A62" s="24" t="s">
        <v>175</v>
      </c>
      <c r="B62" s="24" t="s">
        <v>176</v>
      </c>
      <c r="C62" s="35">
        <v>0</v>
      </c>
      <c r="D62" s="25">
        <v>0</v>
      </c>
      <c r="E62" s="25">
        <v>0</v>
      </c>
      <c r="F62" s="25">
        <v>0</v>
      </c>
      <c r="G62" s="36" t="s">
        <v>44</v>
      </c>
      <c r="H62" s="36" t="s">
        <v>44</v>
      </c>
      <c r="I62" s="34"/>
    </row>
    <row r="63" spans="1:9" ht="12.75" customHeight="1" x14ac:dyDescent="0.2">
      <c r="A63" s="24" t="s">
        <v>16</v>
      </c>
      <c r="B63" s="24" t="s">
        <v>17</v>
      </c>
      <c r="C63" s="35">
        <v>19088.288539385492</v>
      </c>
      <c r="D63" s="25">
        <v>24490</v>
      </c>
      <c r="E63" s="25">
        <v>5208.58</v>
      </c>
      <c r="F63" s="25">
        <v>19281.419999999998</v>
      </c>
      <c r="G63" s="36">
        <f t="shared" si="0"/>
        <v>27.286783669751042</v>
      </c>
      <c r="H63" s="36">
        <f t="shared" si="1"/>
        <v>21.268191098407513</v>
      </c>
      <c r="I63" s="34"/>
    </row>
    <row r="64" spans="1:9" ht="12.75" customHeight="1" x14ac:dyDescent="0.2">
      <c r="A64" s="24" t="s">
        <v>177</v>
      </c>
      <c r="B64" s="24" t="s">
        <v>178</v>
      </c>
      <c r="C64" s="35">
        <v>0</v>
      </c>
      <c r="D64" s="25">
        <v>0</v>
      </c>
      <c r="E64" s="25">
        <v>0</v>
      </c>
      <c r="F64" s="25">
        <v>0</v>
      </c>
      <c r="G64" s="36" t="s">
        <v>44</v>
      </c>
      <c r="H64" s="36" t="s">
        <v>44</v>
      </c>
      <c r="I64" s="34"/>
    </row>
    <row r="65" spans="1:9" ht="12.75" customHeight="1" x14ac:dyDescent="0.2">
      <c r="A65" s="24" t="s">
        <v>179</v>
      </c>
      <c r="B65" s="24" t="s">
        <v>180</v>
      </c>
      <c r="C65" s="35">
        <v>0</v>
      </c>
      <c r="D65" s="25">
        <v>0</v>
      </c>
      <c r="E65" s="25">
        <v>0</v>
      </c>
      <c r="F65" s="25">
        <v>0</v>
      </c>
      <c r="G65" s="36" t="s">
        <v>44</v>
      </c>
      <c r="H65" s="36" t="s">
        <v>44</v>
      </c>
      <c r="I65" s="34"/>
    </row>
    <row r="66" spans="1:9" x14ac:dyDescent="0.2">
      <c r="A66" s="24" t="s">
        <v>181</v>
      </c>
      <c r="B66" s="24" t="s">
        <v>182</v>
      </c>
      <c r="C66" s="35">
        <v>0</v>
      </c>
      <c r="D66" s="25">
        <v>0</v>
      </c>
      <c r="E66" s="25">
        <v>0</v>
      </c>
      <c r="F66" s="25">
        <v>0</v>
      </c>
      <c r="G66" s="36" t="s">
        <v>44</v>
      </c>
      <c r="H66" s="36" t="s">
        <v>44</v>
      </c>
      <c r="I66" s="34"/>
    </row>
    <row r="67" spans="1:9" ht="12.75" customHeight="1" x14ac:dyDescent="0.2">
      <c r="A67" s="24" t="s">
        <v>183</v>
      </c>
      <c r="B67" s="24" t="s">
        <v>184</v>
      </c>
      <c r="C67" s="35">
        <v>19088.288539385492</v>
      </c>
      <c r="D67" s="25">
        <v>24490</v>
      </c>
      <c r="E67" s="25">
        <v>5208.58</v>
      </c>
      <c r="F67" s="25">
        <v>19281.419999999998</v>
      </c>
      <c r="G67" s="36">
        <f t="shared" si="0"/>
        <v>27.286783669751042</v>
      </c>
      <c r="H67" s="36">
        <f t="shared" si="1"/>
        <v>21.268191098407513</v>
      </c>
      <c r="I67" s="34"/>
    </row>
    <row r="68" spans="1:9" x14ac:dyDescent="0.2">
      <c r="A68" s="24" t="s">
        <v>185</v>
      </c>
      <c r="B68" s="24" t="s">
        <v>186</v>
      </c>
      <c r="C68" s="35">
        <v>0</v>
      </c>
      <c r="D68" s="25">
        <v>0</v>
      </c>
      <c r="E68" s="25">
        <v>0</v>
      </c>
      <c r="F68" s="25">
        <v>0</v>
      </c>
      <c r="G68" s="36" t="s">
        <v>44</v>
      </c>
      <c r="H68" s="36" t="s">
        <v>44</v>
      </c>
      <c r="I68" s="34"/>
    </row>
    <row r="69" spans="1:9" x14ac:dyDescent="0.2">
      <c r="A69" s="24" t="s">
        <v>187</v>
      </c>
      <c r="B69" s="24" t="s">
        <v>188</v>
      </c>
      <c r="C69" s="35">
        <v>0</v>
      </c>
      <c r="D69" s="25">
        <v>0</v>
      </c>
      <c r="E69" s="25">
        <v>0</v>
      </c>
      <c r="F69" s="25">
        <v>0</v>
      </c>
      <c r="G69" s="36" t="s">
        <v>44</v>
      </c>
      <c r="H69" s="36" t="s">
        <v>44</v>
      </c>
      <c r="I69" s="34"/>
    </row>
    <row r="70" spans="1:9" ht="12.75" customHeight="1" x14ac:dyDescent="0.2">
      <c r="A70" s="24" t="s">
        <v>189</v>
      </c>
      <c r="B70" s="24" t="s">
        <v>190</v>
      </c>
      <c r="C70" s="35">
        <v>18913.491273475349</v>
      </c>
      <c r="D70" s="25">
        <v>24030</v>
      </c>
      <c r="E70" s="25">
        <v>4957.58</v>
      </c>
      <c r="F70" s="25">
        <v>19072.419999999998</v>
      </c>
      <c r="G70" s="36">
        <f t="shared" si="0"/>
        <v>26.211871347901837</v>
      </c>
      <c r="H70" s="36">
        <f t="shared" si="1"/>
        <v>20.630794839783604</v>
      </c>
      <c r="I70" s="34"/>
    </row>
    <row r="71" spans="1:9" ht="12.75" customHeight="1" x14ac:dyDescent="0.2">
      <c r="A71" s="24" t="s">
        <v>191</v>
      </c>
      <c r="B71" s="24" t="s">
        <v>192</v>
      </c>
      <c r="C71" s="35">
        <v>3780.4366580396841</v>
      </c>
      <c r="D71" s="25">
        <v>8430</v>
      </c>
      <c r="E71" s="25">
        <v>4016.25</v>
      </c>
      <c r="F71" s="25">
        <v>4413.75</v>
      </c>
      <c r="G71" s="36">
        <f t="shared" si="0"/>
        <v>106.2377276301885</v>
      </c>
      <c r="H71" s="36">
        <f t="shared" si="1"/>
        <v>47.642348754448399</v>
      </c>
      <c r="I71" s="34"/>
    </row>
    <row r="72" spans="1:9" ht="12.75" customHeight="1" x14ac:dyDescent="0.2">
      <c r="A72" s="24" t="s">
        <v>193</v>
      </c>
      <c r="B72" s="24" t="s">
        <v>194</v>
      </c>
      <c r="C72" s="35">
        <v>0</v>
      </c>
      <c r="D72" s="25">
        <v>0</v>
      </c>
      <c r="E72" s="25">
        <v>787.78</v>
      </c>
      <c r="F72" s="25">
        <v>-787.78</v>
      </c>
      <c r="G72" s="36" t="s">
        <v>44</v>
      </c>
      <c r="H72" s="36" t="s">
        <v>44</v>
      </c>
      <c r="I72" s="34"/>
    </row>
    <row r="73" spans="1:9" ht="12.75" customHeight="1" x14ac:dyDescent="0.2">
      <c r="A73" s="24" t="s">
        <v>195</v>
      </c>
      <c r="B73" s="24" t="s">
        <v>196</v>
      </c>
      <c r="C73" s="35">
        <v>6151.7021700179175</v>
      </c>
      <c r="D73" s="25">
        <v>0</v>
      </c>
      <c r="E73" s="25">
        <v>0</v>
      </c>
      <c r="F73" s="25">
        <v>0</v>
      </c>
      <c r="G73" s="36">
        <f t="shared" si="0"/>
        <v>0</v>
      </c>
      <c r="H73" s="36" t="s">
        <v>44</v>
      </c>
      <c r="I73" s="34"/>
    </row>
    <row r="74" spans="1:9" ht="12.75" customHeight="1" x14ac:dyDescent="0.2">
      <c r="A74" s="24" t="s">
        <v>197</v>
      </c>
      <c r="B74" s="24" t="s">
        <v>198</v>
      </c>
      <c r="C74" s="35">
        <v>8981.3524454177441</v>
      </c>
      <c r="D74" s="25">
        <v>15600</v>
      </c>
      <c r="E74" s="25">
        <v>153.55000000000001</v>
      </c>
      <c r="F74" s="25">
        <v>15446.45</v>
      </c>
      <c r="G74" s="36">
        <f t="shared" si="0"/>
        <v>1.7096534284025422</v>
      </c>
      <c r="H74" s="36">
        <f t="shared" si="1"/>
        <v>0.98429487179487185</v>
      </c>
      <c r="I74" s="34"/>
    </row>
    <row r="75" spans="1:9" ht="12.75" customHeight="1" x14ac:dyDescent="0.2">
      <c r="A75" s="24" t="s">
        <v>199</v>
      </c>
      <c r="B75" s="24" t="s">
        <v>200</v>
      </c>
      <c r="C75" s="35">
        <v>174.79726591014665</v>
      </c>
      <c r="D75" s="25">
        <v>460</v>
      </c>
      <c r="E75" s="25">
        <v>251</v>
      </c>
      <c r="F75" s="25">
        <v>209</v>
      </c>
      <c r="G75" s="36">
        <f t="shared" si="0"/>
        <v>143.59492334910138</v>
      </c>
      <c r="H75" s="36">
        <f t="shared" si="1"/>
        <v>54.565217391304344</v>
      </c>
      <c r="I75" s="34"/>
    </row>
    <row r="76" spans="1:9" x14ac:dyDescent="0.2">
      <c r="A76" s="24" t="s">
        <v>201</v>
      </c>
      <c r="B76" s="24" t="s">
        <v>202</v>
      </c>
      <c r="C76" s="35">
        <v>174.79726591014665</v>
      </c>
      <c r="D76" s="25">
        <v>460</v>
      </c>
      <c r="E76" s="25">
        <v>251</v>
      </c>
      <c r="F76" s="25">
        <v>209</v>
      </c>
      <c r="G76" s="36">
        <f t="shared" si="0"/>
        <v>143.59492334910138</v>
      </c>
      <c r="H76" s="36">
        <f t="shared" si="1"/>
        <v>54.565217391304344</v>
      </c>
      <c r="I76" s="34"/>
    </row>
    <row r="77" spans="1:9" ht="12.75" customHeight="1" x14ac:dyDescent="0.2">
      <c r="A77" s="24" t="s">
        <v>203</v>
      </c>
      <c r="B77" s="24" t="s">
        <v>204</v>
      </c>
      <c r="C77" s="35">
        <v>0</v>
      </c>
      <c r="D77" s="25">
        <v>0</v>
      </c>
      <c r="E77" s="25">
        <v>0</v>
      </c>
      <c r="F77" s="25">
        <v>0</v>
      </c>
      <c r="G77" s="36" t="s">
        <v>44</v>
      </c>
      <c r="H77" s="36" t="s">
        <v>44</v>
      </c>
    </row>
    <row r="78" spans="1:9" ht="12.75" customHeight="1" x14ac:dyDescent="0.2">
      <c r="A78" s="24" t="s">
        <v>205</v>
      </c>
      <c r="B78" s="24" t="s">
        <v>206</v>
      </c>
      <c r="C78" s="35">
        <v>0</v>
      </c>
      <c r="D78" s="25">
        <v>0</v>
      </c>
      <c r="E78" s="25">
        <v>0</v>
      </c>
      <c r="F78" s="25">
        <v>0</v>
      </c>
      <c r="G78" s="36" t="s">
        <v>44</v>
      </c>
      <c r="H78" s="36" t="s">
        <v>44</v>
      </c>
    </row>
    <row r="79" spans="1:9" ht="12.75" customHeight="1" x14ac:dyDescent="0.2">
      <c r="A79" s="24" t="s">
        <v>207</v>
      </c>
      <c r="B79" s="24" t="s">
        <v>206</v>
      </c>
      <c r="C79" s="35">
        <v>0</v>
      </c>
      <c r="D79" s="25">
        <v>0</v>
      </c>
      <c r="E79" s="25">
        <v>0</v>
      </c>
      <c r="F79" s="25">
        <v>0</v>
      </c>
      <c r="G79" s="36" t="s">
        <v>44</v>
      </c>
      <c r="H79" s="36" t="s">
        <v>44</v>
      </c>
    </row>
  </sheetData>
  <mergeCells count="7">
    <mergeCell ref="A9:B9"/>
    <mergeCell ref="A8:H8"/>
    <mergeCell ref="A1:B2"/>
    <mergeCell ref="E2:E3"/>
    <mergeCell ref="F2:F3"/>
    <mergeCell ref="A3:B4"/>
    <mergeCell ref="A5:B5"/>
  </mergeCells>
  <pageMargins left="0" right="0" top="1.0416666666666666E-2" bottom="1.0416666666666666E-2" header="0" footer="0"/>
  <pageSetup paperSize="9" orientation="landscape" r:id="rId1"/>
  <headerFooter alignWithMargins="0"/>
  <ignoredErrors>
    <ignoredError sqref="A12:A46 A47:A79" numberStoredAsText="1"/>
    <ignoredError sqref="G11:H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2"/>
  <sheetViews>
    <sheetView showGridLines="0" view="pageLayout" zoomScaleNormal="100" workbookViewId="0">
      <selection activeCell="A9" sqref="A9:H9"/>
    </sheetView>
  </sheetViews>
  <sheetFormatPr defaultRowHeight="12.75" x14ac:dyDescent="0.2"/>
  <cols>
    <col min="1" max="1" width="9.85546875" customWidth="1"/>
    <col min="2" max="2" width="42.5703125" bestFit="1" customWidth="1"/>
    <col min="3" max="3" width="13.140625" customWidth="1"/>
    <col min="4" max="4" width="11" customWidth="1"/>
    <col min="5" max="5" width="14.42578125" customWidth="1"/>
    <col min="6" max="6" width="10.28515625" customWidth="1"/>
  </cols>
  <sheetData>
    <row r="2" spans="1:8" x14ac:dyDescent="0.2">
      <c r="A2" s="126" t="s">
        <v>0</v>
      </c>
      <c r="B2" s="127"/>
    </row>
    <row r="3" spans="1:8" x14ac:dyDescent="0.2">
      <c r="A3" s="127"/>
      <c r="B3" s="127"/>
      <c r="E3" s="127"/>
      <c r="F3" s="127"/>
    </row>
    <row r="4" spans="1:8" x14ac:dyDescent="0.2">
      <c r="A4" s="126" t="s">
        <v>1</v>
      </c>
      <c r="B4" s="127"/>
      <c r="E4" s="127"/>
      <c r="F4" s="127"/>
    </row>
    <row r="5" spans="1:8" x14ac:dyDescent="0.2">
      <c r="A5" s="127"/>
      <c r="B5" s="127"/>
    </row>
    <row r="6" spans="1:8" ht="14.1" customHeight="1" x14ac:dyDescent="0.2">
      <c r="A6" s="126" t="s">
        <v>2</v>
      </c>
      <c r="B6" s="127"/>
    </row>
    <row r="7" spans="1:8" ht="11.1" customHeight="1" x14ac:dyDescent="0.2"/>
    <row r="8" spans="1:8" ht="18" customHeight="1" x14ac:dyDescent="0.2"/>
    <row r="9" spans="1:8" ht="22.5" customHeight="1" x14ac:dyDescent="0.2">
      <c r="A9" s="137" t="s">
        <v>256</v>
      </c>
      <c r="B9" s="137"/>
      <c r="C9" s="137"/>
      <c r="D9" s="137"/>
      <c r="E9" s="137"/>
      <c r="F9" s="137"/>
      <c r="G9" s="137"/>
      <c r="H9" s="137"/>
    </row>
    <row r="10" spans="1:8" ht="48" x14ac:dyDescent="0.2">
      <c r="A10" s="131" t="s">
        <v>3</v>
      </c>
      <c r="B10" s="136"/>
      <c r="C10" s="19" t="s">
        <v>18</v>
      </c>
      <c r="D10" s="19" t="s">
        <v>4</v>
      </c>
      <c r="E10" s="19" t="s">
        <v>5</v>
      </c>
      <c r="F10" s="19" t="s">
        <v>6</v>
      </c>
      <c r="G10" s="20" t="s">
        <v>29</v>
      </c>
      <c r="H10" s="20" t="s">
        <v>30</v>
      </c>
    </row>
    <row r="11" spans="1:8" ht="14.25" customHeight="1" x14ac:dyDescent="0.2">
      <c r="A11" s="19" t="s">
        <v>7</v>
      </c>
      <c r="B11" s="19" t="s">
        <v>8</v>
      </c>
      <c r="C11" s="19" t="s">
        <v>20</v>
      </c>
      <c r="D11" s="19" t="s">
        <v>9</v>
      </c>
      <c r="E11" s="19" t="s">
        <v>23</v>
      </c>
      <c r="F11" s="19" t="s">
        <v>24</v>
      </c>
      <c r="G11" s="37" t="s">
        <v>25</v>
      </c>
      <c r="H11" s="37" t="s">
        <v>26</v>
      </c>
    </row>
    <row r="12" spans="1:8" ht="13.5" customHeight="1" x14ac:dyDescent="0.2">
      <c r="A12" s="22"/>
      <c r="B12" s="22" t="s">
        <v>10</v>
      </c>
      <c r="C12" s="38">
        <f>SUM(C13:C19)</f>
        <v>510498.30770323181</v>
      </c>
      <c r="D12" s="38">
        <v>538510</v>
      </c>
      <c r="E12" s="38">
        <v>625385.4800000001</v>
      </c>
      <c r="F12" s="38">
        <v>86875.480000000098</v>
      </c>
      <c r="G12" s="33">
        <f>E12/C12*100</f>
        <v>122.50490757034117</v>
      </c>
      <c r="H12" s="33">
        <f t="shared" ref="H12:H19" si="0">E12/D12*100</f>
        <v>116.13256578336524</v>
      </c>
    </row>
    <row r="13" spans="1:8" x14ac:dyDescent="0.2">
      <c r="A13" s="39" t="s">
        <v>208</v>
      </c>
      <c r="B13" s="39" t="s">
        <v>209</v>
      </c>
      <c r="C13" s="40">
        <v>18910.36</v>
      </c>
      <c r="D13" s="40">
        <v>25070</v>
      </c>
      <c r="E13" s="40">
        <v>51928.5</v>
      </c>
      <c r="F13" s="40">
        <v>26858.5</v>
      </c>
      <c r="G13" s="41">
        <f>E13/C13*100</f>
        <v>274.60344488417985</v>
      </c>
      <c r="H13" s="41">
        <f t="shared" si="0"/>
        <v>207.13402473075391</v>
      </c>
    </row>
    <row r="14" spans="1:8" x14ac:dyDescent="0.2">
      <c r="A14" s="39" t="s">
        <v>210</v>
      </c>
      <c r="B14" s="39" t="s">
        <v>211</v>
      </c>
      <c r="C14" s="40">
        <v>115059.1</v>
      </c>
      <c r="D14" s="40">
        <v>106910</v>
      </c>
      <c r="E14" s="40">
        <v>99380.26</v>
      </c>
      <c r="F14" s="40">
        <v>-7529.7400000000052</v>
      </c>
      <c r="G14" s="41">
        <f t="shared" ref="G14:G19" si="1">E14/C14*100</f>
        <v>86.373229062281894</v>
      </c>
      <c r="H14" s="41">
        <f t="shared" si="0"/>
        <v>92.956935740342345</v>
      </c>
    </row>
    <row r="15" spans="1:8" x14ac:dyDescent="0.2">
      <c r="A15" s="39" t="s">
        <v>212</v>
      </c>
      <c r="B15" s="39" t="s">
        <v>213</v>
      </c>
      <c r="C15" s="40">
        <v>1083.0181166633486</v>
      </c>
      <c r="D15" s="40">
        <v>0</v>
      </c>
      <c r="E15" s="40">
        <v>17925</v>
      </c>
      <c r="F15" s="40">
        <v>17925</v>
      </c>
      <c r="G15" s="41">
        <f t="shared" si="1"/>
        <v>1655.0969669117649</v>
      </c>
      <c r="H15" s="41" t="e">
        <f t="shared" si="0"/>
        <v>#DIV/0!</v>
      </c>
    </row>
    <row r="16" spans="1:8" ht="12.75" customHeight="1" x14ac:dyDescent="0.2">
      <c r="A16" s="39" t="s">
        <v>214</v>
      </c>
      <c r="B16" s="39" t="s">
        <v>215</v>
      </c>
      <c r="C16" s="40">
        <v>74031.339586568443</v>
      </c>
      <c r="D16" s="40">
        <v>87000</v>
      </c>
      <c r="E16" s="40">
        <v>88285.49</v>
      </c>
      <c r="F16" s="40">
        <v>1285.4900000000052</v>
      </c>
      <c r="G16" s="41">
        <f t="shared" si="1"/>
        <v>119.25421111252956</v>
      </c>
      <c r="H16" s="41">
        <f t="shared" si="0"/>
        <v>101.47757471264369</v>
      </c>
    </row>
    <row r="17" spans="1:8" ht="12.75" customHeight="1" x14ac:dyDescent="0.2">
      <c r="A17" s="39" t="s">
        <v>216</v>
      </c>
      <c r="B17" s="39" t="s">
        <v>217</v>
      </c>
      <c r="C17" s="40">
        <v>300831.86</v>
      </c>
      <c r="D17" s="40">
        <v>319000</v>
      </c>
      <c r="E17" s="40">
        <v>367081.63</v>
      </c>
      <c r="F17" s="40">
        <v>48081.630000000005</v>
      </c>
      <c r="G17" s="41">
        <f t="shared" si="1"/>
        <v>122.02219206436446</v>
      </c>
      <c r="H17" s="41">
        <f t="shared" si="0"/>
        <v>115.07261128526648</v>
      </c>
    </row>
    <row r="18" spans="1:8" ht="12.75" customHeight="1" x14ac:dyDescent="0.2">
      <c r="A18" s="39" t="s">
        <v>218</v>
      </c>
      <c r="B18" s="39" t="s">
        <v>219</v>
      </c>
      <c r="C18" s="40">
        <v>184.46</v>
      </c>
      <c r="D18" s="40">
        <v>530</v>
      </c>
      <c r="E18" s="40">
        <v>497.92</v>
      </c>
      <c r="F18" s="40">
        <v>-32.079999999999984</v>
      </c>
      <c r="G18" s="41">
        <f t="shared" si="1"/>
        <v>269.93386099967472</v>
      </c>
      <c r="H18" s="41">
        <f t="shared" si="0"/>
        <v>93.947169811320762</v>
      </c>
    </row>
    <row r="19" spans="1:8" x14ac:dyDescent="0.2">
      <c r="A19" s="39" t="s">
        <v>220</v>
      </c>
      <c r="B19" s="39" t="s">
        <v>221</v>
      </c>
      <c r="C19" s="40">
        <v>398.17</v>
      </c>
      <c r="D19" s="40">
        <v>0</v>
      </c>
      <c r="E19" s="40">
        <v>286.68</v>
      </c>
      <c r="F19" s="40">
        <v>286.68</v>
      </c>
      <c r="G19" s="41">
        <f t="shared" si="1"/>
        <v>71.999397242383907</v>
      </c>
      <c r="H19" s="41" t="e">
        <f t="shared" si="0"/>
        <v>#DIV/0!</v>
      </c>
    </row>
    <row r="20" spans="1:8" x14ac:dyDescent="0.2">
      <c r="A20" s="34"/>
      <c r="B20" s="34"/>
      <c r="C20" s="34"/>
      <c r="D20" s="34"/>
      <c r="E20" s="34"/>
      <c r="F20" s="34"/>
    </row>
    <row r="21" spans="1:8" x14ac:dyDescent="0.2">
      <c r="A21" s="34"/>
      <c r="B21" s="34"/>
      <c r="C21" s="34"/>
      <c r="D21" s="34"/>
      <c r="E21" s="34"/>
      <c r="F21" s="34"/>
    </row>
    <row r="22" spans="1:8" x14ac:dyDescent="0.2">
      <c r="A22" s="34"/>
      <c r="B22" s="34"/>
      <c r="C22" s="34"/>
      <c r="D22" s="34"/>
      <c r="E22" s="34"/>
      <c r="F22" s="34"/>
    </row>
  </sheetData>
  <mergeCells count="7">
    <mergeCell ref="A10:B10"/>
    <mergeCell ref="A9:H9"/>
    <mergeCell ref="A2:B3"/>
    <mergeCell ref="E3:E4"/>
    <mergeCell ref="F3:F4"/>
    <mergeCell ref="A4:B5"/>
    <mergeCell ref="A6:B6"/>
  </mergeCells>
  <pageMargins left="0" right="0" top="0" bottom="1.0416666666666666E-2" header="0" footer="0"/>
  <pageSetup paperSize="9" orientation="landscape" r:id="rId1"/>
  <headerFooter alignWithMargins="0"/>
  <ignoredErrors>
    <ignoredError sqref="G12:H12 C12" unlockedFormula="1"/>
    <ignoredError sqref="H15:H1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1"/>
  <sheetViews>
    <sheetView showGridLines="0" view="pageLayout" zoomScaleNormal="100" workbookViewId="0">
      <pane ySplit="1110"/>
      <selection activeCell="H1" activeCellId="1" sqref="G1:G65536 H1:H65536"/>
      <selection pane="bottomLeft" activeCell="D24" sqref="D24"/>
    </sheetView>
  </sheetViews>
  <sheetFormatPr defaultRowHeight="12.75" x14ac:dyDescent="0.2"/>
  <cols>
    <col min="1" max="1" width="11.5703125" style="42" customWidth="1"/>
    <col min="2" max="2" width="55.7109375" style="42" customWidth="1"/>
    <col min="3" max="3" width="13.28515625" style="42" customWidth="1"/>
    <col min="4" max="4" width="12.140625" style="42" customWidth="1"/>
    <col min="5" max="5" width="12" style="42" customWidth="1"/>
    <col min="6" max="6" width="10.140625" style="42" customWidth="1"/>
    <col min="7" max="8" width="14.85546875" style="42" customWidth="1"/>
    <col min="9" max="16384" width="9.140625" style="42"/>
  </cols>
  <sheetData>
    <row r="1" spans="1:8" ht="7.9" customHeight="1" x14ac:dyDescent="0.2"/>
    <row r="2" spans="1:8" x14ac:dyDescent="0.2">
      <c r="A2" s="141" t="s">
        <v>0</v>
      </c>
      <c r="B2" s="142"/>
    </row>
    <row r="3" spans="1:8" x14ac:dyDescent="0.2">
      <c r="A3" s="142"/>
      <c r="B3" s="142"/>
      <c r="G3" s="142"/>
      <c r="H3" s="142"/>
    </row>
    <row r="4" spans="1:8" x14ac:dyDescent="0.2">
      <c r="A4" s="141" t="s">
        <v>1</v>
      </c>
      <c r="B4" s="142"/>
      <c r="G4" s="142"/>
      <c r="H4" s="142"/>
    </row>
    <row r="5" spans="1:8" x14ac:dyDescent="0.2">
      <c r="A5" s="142"/>
      <c r="B5" s="142"/>
    </row>
    <row r="6" spans="1:8" ht="14.1" customHeight="1" x14ac:dyDescent="0.2">
      <c r="A6" s="141" t="s">
        <v>2</v>
      </c>
      <c r="B6" s="142"/>
    </row>
    <row r="7" spans="1:8" ht="11.1" customHeight="1" x14ac:dyDescent="0.2"/>
    <row r="8" spans="1:8" ht="18" customHeight="1" x14ac:dyDescent="0.2">
      <c r="D8" s="142"/>
      <c r="E8" s="142"/>
      <c r="F8" s="142"/>
    </row>
    <row r="9" spans="1:8" ht="22.5" customHeight="1" x14ac:dyDescent="0.2">
      <c r="A9" s="137" t="s">
        <v>257</v>
      </c>
      <c r="B9" s="137"/>
      <c r="C9" s="137"/>
      <c r="D9" s="137"/>
      <c r="E9" s="137"/>
      <c r="F9" s="137"/>
      <c r="G9" s="137"/>
      <c r="H9" s="137"/>
    </row>
    <row r="10" spans="1:8" ht="36" x14ac:dyDescent="0.2">
      <c r="A10" s="139" t="s">
        <v>3</v>
      </c>
      <c r="B10" s="140"/>
      <c r="C10" s="75" t="s">
        <v>18</v>
      </c>
      <c r="D10" s="43" t="s">
        <v>4</v>
      </c>
      <c r="E10" s="43" t="s">
        <v>5</v>
      </c>
      <c r="F10" s="43" t="s">
        <v>6</v>
      </c>
      <c r="G10" s="44" t="s">
        <v>29</v>
      </c>
      <c r="H10" s="44" t="s">
        <v>30</v>
      </c>
    </row>
    <row r="11" spans="1:8" ht="14.25" customHeight="1" x14ac:dyDescent="0.2">
      <c r="A11" s="43" t="s">
        <v>7</v>
      </c>
      <c r="B11" s="43" t="s">
        <v>8</v>
      </c>
      <c r="C11" s="75" t="s">
        <v>20</v>
      </c>
      <c r="D11" s="43" t="s">
        <v>9</v>
      </c>
      <c r="E11" s="43" t="s">
        <v>23</v>
      </c>
      <c r="F11" s="43" t="s">
        <v>24</v>
      </c>
      <c r="G11" s="45" t="s">
        <v>25</v>
      </c>
      <c r="H11" s="45" t="s">
        <v>26</v>
      </c>
    </row>
    <row r="12" spans="1:8" ht="12.75" customHeight="1" x14ac:dyDescent="0.2">
      <c r="A12" s="46"/>
      <c r="B12" s="46" t="s">
        <v>13</v>
      </c>
      <c r="C12" s="74">
        <f>SUM(C13:C18)</f>
        <v>540400.0066361404</v>
      </c>
      <c r="D12" s="47">
        <v>538510</v>
      </c>
      <c r="E12" s="47">
        <v>565743.32999999996</v>
      </c>
      <c r="F12" s="47">
        <v>-27233.33</v>
      </c>
      <c r="G12" s="76">
        <f>E12/C12*100</f>
        <v>104.68973409560367</v>
      </c>
      <c r="H12" s="76">
        <f t="shared" ref="H12:H19" si="0">E12/D12*100</f>
        <v>105.05716328387587</v>
      </c>
    </row>
    <row r="13" spans="1:8" ht="12.75" customHeight="1" x14ac:dyDescent="0.2">
      <c r="A13" s="48" t="s">
        <v>208</v>
      </c>
      <c r="B13" s="48" t="s">
        <v>209</v>
      </c>
      <c r="C13" s="49">
        <v>17230.078970071005</v>
      </c>
      <c r="D13" s="49">
        <v>25070</v>
      </c>
      <c r="E13" s="49">
        <v>9658.9</v>
      </c>
      <c r="F13" s="49">
        <v>15411.1</v>
      </c>
      <c r="G13" s="77">
        <f>E13/C13*100</f>
        <v>56.058361756656502</v>
      </c>
      <c r="H13" s="77">
        <f t="shared" si="0"/>
        <v>38.527722377343437</v>
      </c>
    </row>
    <row r="14" spans="1:8" ht="12.75" customHeight="1" x14ac:dyDescent="0.2">
      <c r="A14" s="48" t="s">
        <v>210</v>
      </c>
      <c r="B14" s="48" t="s">
        <v>211</v>
      </c>
      <c r="C14" s="49">
        <v>123540.24553719556</v>
      </c>
      <c r="D14" s="49">
        <v>106910</v>
      </c>
      <c r="E14" s="49">
        <v>104789.65</v>
      </c>
      <c r="F14" s="49">
        <v>2120.35</v>
      </c>
      <c r="G14" s="77">
        <f t="shared" ref="G14:G17" si="1">E14/C14*100</f>
        <v>84.822277586011325</v>
      </c>
      <c r="H14" s="77">
        <f t="shared" ref="H14:H17" si="2">E14/D14*100</f>
        <v>98.016696286596201</v>
      </c>
    </row>
    <row r="15" spans="1:8" ht="12.75" customHeight="1" x14ac:dyDescent="0.2">
      <c r="A15" s="48" t="s">
        <v>214</v>
      </c>
      <c r="B15" s="48" t="s">
        <v>215</v>
      </c>
      <c r="C15" s="49">
        <v>97497.125223969735</v>
      </c>
      <c r="D15" s="49">
        <v>87000</v>
      </c>
      <c r="E15" s="49">
        <v>79492.160000000003</v>
      </c>
      <c r="F15" s="49">
        <v>7507.84</v>
      </c>
      <c r="G15" s="77">
        <f t="shared" si="1"/>
        <v>81.532824498559478</v>
      </c>
      <c r="H15" s="77">
        <f t="shared" si="2"/>
        <v>91.370298850574713</v>
      </c>
    </row>
    <row r="16" spans="1:8" ht="12.75" customHeight="1" x14ac:dyDescent="0.2">
      <c r="A16" s="48" t="s">
        <v>216</v>
      </c>
      <c r="B16" s="48" t="s">
        <v>217</v>
      </c>
      <c r="C16" s="49">
        <v>301948.09741854138</v>
      </c>
      <c r="D16" s="49">
        <v>319000</v>
      </c>
      <c r="E16" s="49">
        <v>365885.76</v>
      </c>
      <c r="F16" s="49">
        <v>-46885.760000000002</v>
      </c>
      <c r="G16" s="77">
        <f t="shared" si="1"/>
        <v>121.17505065542184</v>
      </c>
      <c r="H16" s="77">
        <f t="shared" si="2"/>
        <v>114.69773040752351</v>
      </c>
    </row>
    <row r="17" spans="1:9" ht="12.75" customHeight="1" x14ac:dyDescent="0.2">
      <c r="A17" s="48" t="s">
        <v>218</v>
      </c>
      <c r="B17" s="48" t="s">
        <v>219</v>
      </c>
      <c r="C17" s="49">
        <v>184.45948636273141</v>
      </c>
      <c r="D17" s="49">
        <v>530</v>
      </c>
      <c r="E17" s="49">
        <v>377.99</v>
      </c>
      <c r="F17" s="49">
        <v>152.01</v>
      </c>
      <c r="G17" s="77">
        <f t="shared" si="1"/>
        <v>204.91762579057573</v>
      </c>
      <c r="H17" s="77">
        <f t="shared" si="2"/>
        <v>71.318867924528305</v>
      </c>
    </row>
    <row r="18" spans="1:9" x14ac:dyDescent="0.2">
      <c r="A18" s="48" t="s">
        <v>220</v>
      </c>
      <c r="B18" s="48" t="s">
        <v>221</v>
      </c>
      <c r="C18" s="49"/>
      <c r="D18" s="49">
        <v>0</v>
      </c>
      <c r="E18" s="49">
        <v>286.68</v>
      </c>
      <c r="F18" s="49">
        <v>-286.68</v>
      </c>
      <c r="G18" s="77" t="s">
        <v>44</v>
      </c>
      <c r="H18" s="77" t="s">
        <v>44</v>
      </c>
    </row>
    <row r="19" spans="1:9" ht="409.6" hidden="1" customHeight="1" x14ac:dyDescent="0.2">
      <c r="A19" s="50"/>
      <c r="B19" s="50"/>
      <c r="C19" s="50"/>
      <c r="D19" s="50"/>
      <c r="E19" s="50"/>
      <c r="F19" s="50"/>
      <c r="G19" s="51" t="e">
        <f t="shared" ref="G19" si="3">E19/B19*100</f>
        <v>#DIV/0!</v>
      </c>
      <c r="H19" s="51" t="e">
        <f t="shared" si="0"/>
        <v>#DIV/0!</v>
      </c>
      <c r="I19" s="50"/>
    </row>
    <row r="20" spans="1:9" x14ac:dyDescent="0.2">
      <c r="A20" s="50"/>
      <c r="B20" s="50"/>
      <c r="C20" s="50"/>
      <c r="D20" s="50"/>
      <c r="E20" s="50"/>
      <c r="F20" s="50"/>
      <c r="G20" s="50"/>
      <c r="H20" s="50"/>
      <c r="I20" s="50"/>
    </row>
    <row r="21" spans="1:9" x14ac:dyDescent="0.2">
      <c r="A21" s="50"/>
      <c r="B21" s="50"/>
      <c r="C21" s="50"/>
      <c r="D21" s="50"/>
      <c r="E21" s="50"/>
      <c r="F21" s="50"/>
      <c r="G21" s="50"/>
      <c r="H21" s="50"/>
      <c r="I21" s="50"/>
    </row>
    <row r="22" spans="1:9" x14ac:dyDescent="0.2">
      <c r="A22" s="50"/>
      <c r="B22" s="50"/>
      <c r="C22" s="50"/>
      <c r="D22" s="50"/>
      <c r="E22" s="50"/>
      <c r="F22" s="50"/>
      <c r="G22" s="50"/>
      <c r="H22" s="50"/>
      <c r="I22" s="50"/>
    </row>
    <row r="23" spans="1:9" x14ac:dyDescent="0.2">
      <c r="A23" s="50"/>
      <c r="B23" s="50"/>
      <c r="C23" s="50"/>
      <c r="D23" s="50"/>
      <c r="E23" s="50"/>
      <c r="F23" s="50"/>
      <c r="G23" s="50"/>
      <c r="H23" s="50"/>
      <c r="I23" s="50"/>
    </row>
    <row r="24" spans="1:9" x14ac:dyDescent="0.2">
      <c r="A24" s="50"/>
      <c r="B24" s="50"/>
      <c r="C24" s="50"/>
      <c r="D24" s="50"/>
      <c r="E24" s="50"/>
      <c r="F24" s="50"/>
      <c r="G24" s="50"/>
      <c r="H24" s="50"/>
      <c r="I24" s="50"/>
    </row>
    <row r="25" spans="1:9" x14ac:dyDescent="0.2">
      <c r="A25" s="50"/>
      <c r="B25" s="50"/>
      <c r="C25" s="50"/>
      <c r="D25" s="50"/>
      <c r="E25" s="50"/>
      <c r="F25" s="50"/>
      <c r="G25" s="50"/>
      <c r="H25" s="50"/>
      <c r="I25" s="50"/>
    </row>
    <row r="26" spans="1:9" x14ac:dyDescent="0.2">
      <c r="A26" s="50"/>
      <c r="B26" s="50"/>
      <c r="C26" s="50"/>
      <c r="D26" s="50"/>
      <c r="E26" s="50"/>
      <c r="F26" s="50"/>
      <c r="G26" s="50"/>
      <c r="H26" s="50"/>
      <c r="I26" s="50"/>
    </row>
    <row r="27" spans="1:9" x14ac:dyDescent="0.2">
      <c r="A27" s="50"/>
      <c r="B27" s="50"/>
      <c r="C27" s="50"/>
      <c r="D27" s="50"/>
      <c r="E27" s="50"/>
      <c r="F27" s="50"/>
      <c r="G27" s="50"/>
      <c r="H27" s="50"/>
      <c r="I27" s="50"/>
    </row>
    <row r="28" spans="1:9" x14ac:dyDescent="0.2">
      <c r="A28" s="50"/>
      <c r="B28" s="50"/>
      <c r="C28" s="50"/>
      <c r="D28" s="50"/>
      <c r="E28" s="50"/>
      <c r="F28" s="50"/>
      <c r="G28" s="50"/>
      <c r="H28" s="50"/>
      <c r="I28" s="50"/>
    </row>
    <row r="29" spans="1:9" x14ac:dyDescent="0.2">
      <c r="A29" s="50"/>
      <c r="B29" s="50"/>
      <c r="C29" s="50"/>
      <c r="D29" s="50"/>
      <c r="E29" s="50"/>
      <c r="F29" s="50"/>
      <c r="G29" s="50"/>
      <c r="H29" s="50"/>
      <c r="I29" s="50"/>
    </row>
    <row r="30" spans="1:9" x14ac:dyDescent="0.2">
      <c r="A30" s="50"/>
      <c r="B30" s="50"/>
      <c r="C30" s="50"/>
      <c r="D30" s="50"/>
      <c r="E30" s="50"/>
      <c r="F30" s="50"/>
      <c r="G30" s="50"/>
      <c r="H30" s="50"/>
      <c r="I30" s="50"/>
    </row>
    <row r="31" spans="1:9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9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2">
      <c r="A33" s="50"/>
      <c r="B33" s="50"/>
      <c r="C33" s="50"/>
      <c r="D33" s="50"/>
      <c r="E33" s="50"/>
      <c r="F33" s="50"/>
      <c r="G33" s="50"/>
      <c r="H33" s="50"/>
      <c r="I33" s="50"/>
    </row>
    <row r="34" spans="1:9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x14ac:dyDescent="0.2">
      <c r="A36" s="50"/>
      <c r="B36" s="50"/>
      <c r="C36" s="50"/>
      <c r="D36" s="50"/>
      <c r="E36" s="50"/>
      <c r="F36" s="50"/>
      <c r="G36" s="50"/>
      <c r="H36" s="50"/>
      <c r="I36" s="50"/>
    </row>
    <row r="37" spans="1:9" x14ac:dyDescent="0.2">
      <c r="A37" s="50"/>
      <c r="B37" s="50"/>
      <c r="C37" s="50"/>
      <c r="D37" s="50"/>
      <c r="E37" s="50"/>
      <c r="F37" s="50"/>
      <c r="G37" s="50"/>
      <c r="H37" s="50"/>
      <c r="I37" s="50"/>
    </row>
    <row r="38" spans="1:9" x14ac:dyDescent="0.2">
      <c r="A38" s="50"/>
      <c r="B38" s="50"/>
      <c r="C38" s="50"/>
      <c r="D38" s="50"/>
      <c r="E38" s="50"/>
      <c r="F38" s="50"/>
      <c r="G38" s="50"/>
      <c r="H38" s="50"/>
      <c r="I38" s="50"/>
    </row>
    <row r="39" spans="1:9" x14ac:dyDescent="0.2">
      <c r="A39" s="50"/>
      <c r="B39" s="50"/>
      <c r="C39" s="50"/>
      <c r="D39" s="50"/>
      <c r="E39" s="50"/>
      <c r="F39" s="50"/>
      <c r="G39" s="50"/>
      <c r="H39" s="50"/>
      <c r="I39" s="50"/>
    </row>
    <row r="40" spans="1:9" x14ac:dyDescent="0.2">
      <c r="A40" s="50"/>
      <c r="B40" s="50"/>
      <c r="C40" s="50"/>
      <c r="D40" s="50"/>
      <c r="E40" s="50"/>
      <c r="F40" s="50"/>
      <c r="G40" s="50"/>
      <c r="H40" s="50"/>
      <c r="I40" s="50"/>
    </row>
    <row r="41" spans="1:9" x14ac:dyDescent="0.2">
      <c r="A41" s="50"/>
      <c r="B41" s="50"/>
      <c r="C41" s="50"/>
      <c r="D41" s="50"/>
      <c r="E41" s="50"/>
      <c r="F41" s="50"/>
      <c r="G41" s="50"/>
      <c r="H41" s="50"/>
      <c r="I41" s="50"/>
    </row>
    <row r="42" spans="1:9" x14ac:dyDescent="0.2">
      <c r="A42" s="50"/>
      <c r="B42" s="50"/>
      <c r="C42" s="50"/>
      <c r="D42" s="50"/>
      <c r="E42" s="50"/>
      <c r="F42" s="50"/>
      <c r="G42" s="50"/>
      <c r="H42" s="50"/>
      <c r="I42" s="50"/>
    </row>
    <row r="43" spans="1:9" x14ac:dyDescent="0.2">
      <c r="A43" s="50"/>
      <c r="B43" s="50"/>
      <c r="C43" s="50"/>
      <c r="D43" s="50"/>
      <c r="E43" s="50"/>
      <c r="F43" s="50"/>
      <c r="G43" s="50"/>
      <c r="H43" s="50"/>
      <c r="I43" s="50"/>
    </row>
    <row r="44" spans="1:9" x14ac:dyDescent="0.2">
      <c r="A44" s="50"/>
      <c r="B44" s="50"/>
      <c r="C44" s="50"/>
      <c r="D44" s="50"/>
      <c r="E44" s="50"/>
      <c r="F44" s="50"/>
      <c r="G44" s="50"/>
      <c r="H44" s="50"/>
      <c r="I44" s="50"/>
    </row>
    <row r="45" spans="1:9" x14ac:dyDescent="0.2">
      <c r="A45" s="50"/>
      <c r="B45" s="50"/>
      <c r="C45" s="50"/>
      <c r="D45" s="50"/>
      <c r="E45" s="50"/>
      <c r="F45" s="50"/>
      <c r="G45" s="50"/>
      <c r="H45" s="50"/>
      <c r="I45" s="50"/>
    </row>
    <row r="46" spans="1:9" x14ac:dyDescent="0.2">
      <c r="A46" s="50"/>
      <c r="B46" s="50"/>
      <c r="C46" s="50"/>
      <c r="D46" s="50"/>
      <c r="E46" s="50"/>
      <c r="F46" s="50"/>
      <c r="G46" s="50"/>
      <c r="H46" s="50"/>
      <c r="I46" s="50"/>
    </row>
    <row r="47" spans="1:9" x14ac:dyDescent="0.2">
      <c r="A47" s="50"/>
      <c r="B47" s="50"/>
      <c r="C47" s="50"/>
      <c r="D47" s="50"/>
      <c r="E47" s="50"/>
      <c r="F47" s="50"/>
      <c r="G47" s="50"/>
      <c r="H47" s="50"/>
      <c r="I47" s="50"/>
    </row>
    <row r="48" spans="1:9" x14ac:dyDescent="0.2">
      <c r="A48" s="50"/>
      <c r="B48" s="50"/>
      <c r="C48" s="50"/>
      <c r="D48" s="50"/>
      <c r="E48" s="50"/>
      <c r="F48" s="50"/>
      <c r="G48" s="50"/>
      <c r="H48" s="50"/>
      <c r="I48" s="50"/>
    </row>
    <row r="49" spans="1:9" x14ac:dyDescent="0.2">
      <c r="A49" s="50"/>
      <c r="B49" s="50"/>
      <c r="C49" s="50"/>
      <c r="D49" s="50"/>
      <c r="E49" s="50"/>
      <c r="F49" s="50"/>
      <c r="G49" s="50"/>
      <c r="H49" s="50"/>
      <c r="I49" s="50"/>
    </row>
    <row r="50" spans="1:9" x14ac:dyDescent="0.2">
      <c r="A50" s="50"/>
      <c r="B50" s="50"/>
      <c r="C50" s="50"/>
      <c r="D50" s="50"/>
      <c r="E50" s="50"/>
      <c r="F50" s="50"/>
      <c r="G50" s="50"/>
      <c r="H50" s="50"/>
      <c r="I50" s="50"/>
    </row>
    <row r="51" spans="1:9" x14ac:dyDescent="0.2">
      <c r="A51" s="50"/>
      <c r="B51" s="50"/>
      <c r="C51" s="50"/>
      <c r="D51" s="50"/>
      <c r="E51" s="50"/>
      <c r="F51" s="50"/>
      <c r="G51" s="50"/>
      <c r="H51" s="50"/>
      <c r="I51" s="50"/>
    </row>
    <row r="52" spans="1:9" x14ac:dyDescent="0.2">
      <c r="A52" s="50"/>
      <c r="B52" s="50"/>
      <c r="C52" s="50"/>
      <c r="D52" s="50"/>
      <c r="E52" s="50"/>
      <c r="F52" s="50"/>
      <c r="G52" s="50"/>
      <c r="H52" s="50"/>
      <c r="I52" s="50"/>
    </row>
    <row r="53" spans="1:9" x14ac:dyDescent="0.2">
      <c r="A53" s="50"/>
      <c r="B53" s="50"/>
      <c r="C53" s="50"/>
      <c r="D53" s="50"/>
      <c r="E53" s="50"/>
      <c r="F53" s="50"/>
      <c r="G53" s="50"/>
      <c r="H53" s="50"/>
      <c r="I53" s="50"/>
    </row>
    <row r="54" spans="1:9" x14ac:dyDescent="0.2">
      <c r="A54" s="50"/>
      <c r="B54" s="50"/>
      <c r="C54" s="50"/>
      <c r="D54" s="50"/>
      <c r="E54" s="50"/>
      <c r="F54" s="50"/>
      <c r="G54" s="50"/>
      <c r="H54" s="50"/>
      <c r="I54" s="50"/>
    </row>
    <row r="55" spans="1:9" x14ac:dyDescent="0.2">
      <c r="A55" s="50"/>
      <c r="B55" s="50"/>
      <c r="C55" s="50"/>
      <c r="D55" s="50"/>
      <c r="E55" s="50"/>
      <c r="F55" s="50"/>
      <c r="G55" s="50"/>
      <c r="H55" s="50"/>
      <c r="I55" s="50"/>
    </row>
    <row r="56" spans="1:9" x14ac:dyDescent="0.2">
      <c r="A56" s="50"/>
      <c r="B56" s="50"/>
      <c r="C56" s="50"/>
      <c r="D56" s="50"/>
      <c r="E56" s="50"/>
      <c r="F56" s="50"/>
      <c r="G56" s="50"/>
      <c r="H56" s="50"/>
      <c r="I56" s="50"/>
    </row>
    <row r="57" spans="1:9" x14ac:dyDescent="0.2">
      <c r="A57" s="50"/>
      <c r="B57" s="50"/>
      <c r="C57" s="50"/>
      <c r="D57" s="50"/>
      <c r="E57" s="50"/>
      <c r="F57" s="50"/>
      <c r="G57" s="50"/>
      <c r="H57" s="50"/>
      <c r="I57" s="50"/>
    </row>
    <row r="58" spans="1:9" x14ac:dyDescent="0.2">
      <c r="A58" s="50"/>
      <c r="B58" s="50"/>
      <c r="C58" s="50"/>
      <c r="D58" s="50"/>
      <c r="E58" s="50"/>
      <c r="F58" s="50"/>
      <c r="G58" s="50"/>
      <c r="H58" s="50"/>
      <c r="I58" s="50"/>
    </row>
    <row r="59" spans="1:9" x14ac:dyDescent="0.2">
      <c r="A59" s="50"/>
      <c r="B59" s="50"/>
      <c r="C59" s="50"/>
      <c r="D59" s="50"/>
      <c r="E59" s="50"/>
      <c r="F59" s="50"/>
      <c r="G59" s="50"/>
      <c r="H59" s="50"/>
      <c r="I59" s="50"/>
    </row>
    <row r="60" spans="1:9" x14ac:dyDescent="0.2">
      <c r="A60" s="50"/>
      <c r="B60" s="50"/>
      <c r="C60" s="50"/>
      <c r="D60" s="50"/>
      <c r="E60" s="50"/>
      <c r="F60" s="50"/>
      <c r="G60" s="50"/>
      <c r="H60" s="50"/>
      <c r="I60" s="50"/>
    </row>
    <row r="61" spans="1:9" x14ac:dyDescent="0.2">
      <c r="A61" s="50"/>
      <c r="B61" s="50"/>
      <c r="C61" s="50"/>
      <c r="D61" s="50"/>
      <c r="E61" s="50"/>
      <c r="F61" s="50"/>
      <c r="G61" s="50"/>
      <c r="H61" s="50"/>
      <c r="I61" s="50"/>
    </row>
    <row r="62" spans="1:9" x14ac:dyDescent="0.2">
      <c r="A62" s="50"/>
      <c r="B62" s="50"/>
      <c r="C62" s="50"/>
      <c r="D62" s="50"/>
      <c r="E62" s="50"/>
      <c r="F62" s="50"/>
      <c r="G62" s="50"/>
      <c r="H62" s="50"/>
      <c r="I62" s="50"/>
    </row>
    <row r="63" spans="1:9" x14ac:dyDescent="0.2">
      <c r="A63" s="50"/>
      <c r="B63" s="50"/>
      <c r="C63" s="50"/>
      <c r="D63" s="50"/>
      <c r="E63" s="50"/>
      <c r="F63" s="50"/>
      <c r="G63" s="50"/>
      <c r="H63" s="50"/>
      <c r="I63" s="50"/>
    </row>
    <row r="64" spans="1:9" x14ac:dyDescent="0.2">
      <c r="A64" s="50"/>
      <c r="B64" s="50"/>
      <c r="C64" s="50"/>
      <c r="D64" s="50"/>
      <c r="E64" s="50"/>
      <c r="F64" s="50"/>
      <c r="G64" s="50"/>
      <c r="H64" s="50"/>
      <c r="I64" s="50"/>
    </row>
    <row r="65" spans="1:9" x14ac:dyDescent="0.2">
      <c r="A65" s="50"/>
      <c r="B65" s="50"/>
      <c r="C65" s="50"/>
      <c r="D65" s="50"/>
      <c r="E65" s="50"/>
      <c r="F65" s="50"/>
      <c r="G65" s="50"/>
      <c r="H65" s="50"/>
      <c r="I65" s="50"/>
    </row>
    <row r="66" spans="1:9" x14ac:dyDescent="0.2">
      <c r="A66" s="50"/>
      <c r="B66" s="50"/>
      <c r="C66" s="50"/>
      <c r="D66" s="50"/>
      <c r="E66" s="50"/>
      <c r="F66" s="50"/>
      <c r="G66" s="50"/>
      <c r="H66" s="50"/>
      <c r="I66" s="50"/>
    </row>
    <row r="67" spans="1:9" x14ac:dyDescent="0.2">
      <c r="A67" s="50"/>
      <c r="B67" s="50"/>
      <c r="C67" s="50"/>
      <c r="D67" s="50"/>
      <c r="E67" s="50"/>
      <c r="F67" s="50"/>
      <c r="G67" s="50"/>
      <c r="H67" s="50"/>
      <c r="I67" s="50"/>
    </row>
    <row r="68" spans="1:9" x14ac:dyDescent="0.2">
      <c r="A68" s="50"/>
      <c r="B68" s="50"/>
      <c r="C68" s="50"/>
      <c r="D68" s="50"/>
      <c r="E68" s="50"/>
      <c r="F68" s="50"/>
      <c r="G68" s="50"/>
      <c r="H68" s="50"/>
      <c r="I68" s="50"/>
    </row>
    <row r="69" spans="1:9" x14ac:dyDescent="0.2">
      <c r="A69" s="50"/>
      <c r="B69" s="50"/>
      <c r="C69" s="50"/>
      <c r="D69" s="50"/>
      <c r="E69" s="50"/>
      <c r="F69" s="50"/>
      <c r="G69" s="50"/>
      <c r="H69" s="50"/>
      <c r="I69" s="50"/>
    </row>
    <row r="70" spans="1:9" x14ac:dyDescent="0.2">
      <c r="A70" s="50"/>
      <c r="B70" s="50"/>
      <c r="C70" s="50"/>
      <c r="D70" s="50"/>
      <c r="E70" s="50"/>
      <c r="F70" s="50"/>
      <c r="G70" s="50"/>
      <c r="H70" s="50"/>
      <c r="I70" s="50"/>
    </row>
    <row r="71" spans="1:9" x14ac:dyDescent="0.2">
      <c r="A71" s="50"/>
      <c r="B71" s="50"/>
      <c r="C71" s="50"/>
      <c r="D71" s="50"/>
      <c r="E71" s="50"/>
      <c r="F71" s="50"/>
      <c r="G71" s="50"/>
      <c r="H71" s="50"/>
      <c r="I71" s="50"/>
    </row>
  </sheetData>
  <mergeCells count="8">
    <mergeCell ref="A10:B10"/>
    <mergeCell ref="A2:B3"/>
    <mergeCell ref="G3:G4"/>
    <mergeCell ref="H3:H4"/>
    <mergeCell ref="A4:B5"/>
    <mergeCell ref="A6:B6"/>
    <mergeCell ref="D8:F8"/>
    <mergeCell ref="A9:H9"/>
  </mergeCells>
  <pageMargins left="0" right="0" top="0" bottom="0.39375000000000004" header="0" footer="0"/>
  <pageSetup paperSize="9" orientation="landscape" r:id="rId1"/>
  <headerFooter alignWithMargins="0"/>
  <ignoredErrors>
    <ignoredError sqref="G19:G20" evalError="1"/>
    <ignoredError sqref="G12:H12 C1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showGridLines="0" showWhiteSpace="0" view="pageLayout" zoomScaleNormal="100" workbookViewId="0">
      <selection activeCell="A9" sqref="A9:H9"/>
    </sheetView>
  </sheetViews>
  <sheetFormatPr defaultRowHeight="12.75" x14ac:dyDescent="0.2"/>
  <cols>
    <col min="1" max="1" width="11.5703125" style="42" customWidth="1"/>
    <col min="2" max="2" width="53.7109375" style="42" bestFit="1" customWidth="1"/>
    <col min="3" max="8" width="13.5703125" style="52" customWidth="1"/>
    <col min="9" max="13" width="18.140625" style="42" customWidth="1"/>
    <col min="14" max="16384" width="9.140625" style="42"/>
  </cols>
  <sheetData>
    <row r="1" spans="1:8" ht="7.9" customHeight="1" x14ac:dyDescent="0.2"/>
    <row r="2" spans="1:8" x14ac:dyDescent="0.2">
      <c r="A2" s="141" t="s">
        <v>0</v>
      </c>
      <c r="B2" s="142"/>
    </row>
    <row r="3" spans="1:8" x14ac:dyDescent="0.2">
      <c r="A3" s="142"/>
      <c r="B3" s="142"/>
      <c r="F3" s="144"/>
      <c r="G3" s="144"/>
    </row>
    <row r="4" spans="1:8" x14ac:dyDescent="0.2">
      <c r="A4" s="141" t="s">
        <v>1</v>
      </c>
      <c r="B4" s="142"/>
      <c r="F4" s="144"/>
      <c r="G4" s="144"/>
    </row>
    <row r="5" spans="1:8" x14ac:dyDescent="0.2">
      <c r="A5" s="142"/>
      <c r="B5" s="142"/>
    </row>
    <row r="6" spans="1:8" ht="14.1" customHeight="1" x14ac:dyDescent="0.2">
      <c r="A6" s="141" t="s">
        <v>2</v>
      </c>
      <c r="B6" s="142"/>
    </row>
    <row r="7" spans="1:8" ht="11.1" customHeight="1" x14ac:dyDescent="0.2"/>
    <row r="8" spans="1:8" ht="18" customHeight="1" x14ac:dyDescent="0.2">
      <c r="C8" s="144"/>
      <c r="D8" s="144"/>
      <c r="E8" s="144"/>
    </row>
    <row r="9" spans="1:8" ht="23.25" customHeight="1" x14ac:dyDescent="0.2">
      <c r="A9" s="137" t="s">
        <v>258</v>
      </c>
      <c r="B9" s="137"/>
      <c r="C9" s="137"/>
      <c r="D9" s="137"/>
      <c r="E9" s="137"/>
      <c r="F9" s="137"/>
      <c r="G9" s="137"/>
      <c r="H9" s="137"/>
    </row>
    <row r="10" spans="1:8" ht="36" x14ac:dyDescent="0.2">
      <c r="A10" s="139" t="s">
        <v>3</v>
      </c>
      <c r="B10" s="143"/>
      <c r="C10" s="43" t="s">
        <v>18</v>
      </c>
      <c r="D10" s="54" t="s">
        <v>79</v>
      </c>
      <c r="E10" s="43" t="s">
        <v>226</v>
      </c>
      <c r="F10" s="43" t="s">
        <v>6</v>
      </c>
      <c r="G10" s="55" t="s">
        <v>29</v>
      </c>
      <c r="H10" s="55" t="s">
        <v>30</v>
      </c>
    </row>
    <row r="11" spans="1:8" x14ac:dyDescent="0.2">
      <c r="A11" s="43" t="s">
        <v>7</v>
      </c>
      <c r="B11" s="43" t="s">
        <v>8</v>
      </c>
      <c r="C11" s="43" t="s">
        <v>20</v>
      </c>
      <c r="D11" s="43" t="s">
        <v>9</v>
      </c>
      <c r="E11" s="43" t="s">
        <v>23</v>
      </c>
      <c r="F11" s="43" t="s">
        <v>24</v>
      </c>
      <c r="G11" s="56" t="s">
        <v>25</v>
      </c>
      <c r="H11" s="56" t="s">
        <v>26</v>
      </c>
    </row>
    <row r="12" spans="1:8" ht="12.75" customHeight="1" x14ac:dyDescent="0.2">
      <c r="A12" s="68"/>
      <c r="B12" s="68" t="s">
        <v>13</v>
      </c>
      <c r="C12" s="69">
        <v>540400.01</v>
      </c>
      <c r="D12" s="69">
        <v>538510</v>
      </c>
      <c r="E12" s="69">
        <v>565743.32999999996</v>
      </c>
      <c r="F12" s="69">
        <f>E12-D12</f>
        <v>27233.329999999958</v>
      </c>
      <c r="G12" s="69">
        <f t="shared" ref="G12:G14" si="0">E12/C12*100</f>
        <v>104.68973344393535</v>
      </c>
      <c r="H12" s="69">
        <f t="shared" ref="H12:H14" si="1">E12/D12*100</f>
        <v>105.05716328387587</v>
      </c>
    </row>
    <row r="13" spans="1:8" x14ac:dyDescent="0.2">
      <c r="A13" s="72" t="s">
        <v>222</v>
      </c>
      <c r="B13" s="72" t="s">
        <v>223</v>
      </c>
      <c r="C13" s="73">
        <v>540400.01</v>
      </c>
      <c r="D13" s="73">
        <v>538510</v>
      </c>
      <c r="E13" s="73">
        <v>565743.32999999996</v>
      </c>
      <c r="F13" s="73">
        <f>E13-D13</f>
        <v>27233.329999999958</v>
      </c>
      <c r="G13" s="73">
        <f t="shared" si="0"/>
        <v>104.68973344393535</v>
      </c>
      <c r="H13" s="73">
        <f t="shared" si="1"/>
        <v>105.05716328387587</v>
      </c>
    </row>
    <row r="14" spans="1:8" ht="12.75" customHeight="1" x14ac:dyDescent="0.2">
      <c r="A14" s="70" t="s">
        <v>224</v>
      </c>
      <c r="B14" s="70" t="s">
        <v>225</v>
      </c>
      <c r="C14" s="71">
        <v>540400.01</v>
      </c>
      <c r="D14" s="71">
        <v>538510</v>
      </c>
      <c r="E14" s="71">
        <v>565743.32999999996</v>
      </c>
      <c r="F14" s="71">
        <f>E14-D14</f>
        <v>27233.329999999958</v>
      </c>
      <c r="G14" s="71">
        <f t="shared" si="0"/>
        <v>104.68973344393535</v>
      </c>
      <c r="H14" s="71">
        <f t="shared" si="1"/>
        <v>105.05716328387587</v>
      </c>
    </row>
  </sheetData>
  <mergeCells count="8">
    <mergeCell ref="A10:B10"/>
    <mergeCell ref="A2:B3"/>
    <mergeCell ref="F3:F4"/>
    <mergeCell ref="G3:G4"/>
    <mergeCell ref="A4:B5"/>
    <mergeCell ref="A6:B6"/>
    <mergeCell ref="C8:E8"/>
    <mergeCell ref="A9:H9"/>
  </mergeCells>
  <pageMargins left="0" right="0" top="0" bottom="0.39375000000000004" header="0" footer="0"/>
  <pageSetup paperSize="9" orientation="landscape" verticalDpi="0" r:id="rId1"/>
  <headerFooter alignWithMargins="0"/>
  <ignoredErrors>
    <ignoredError sqref="G12:H14 F12:F1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EED7-E722-4F4C-B95D-B7499BB224D9}">
  <dimension ref="A1:E337"/>
  <sheetViews>
    <sheetView showGridLines="0" showWhiteSpace="0" view="pageLayout" zoomScaleNormal="100" workbookViewId="0">
      <selection activeCell="H30" sqref="H30"/>
    </sheetView>
  </sheetViews>
  <sheetFormatPr defaultRowHeight="12.75" x14ac:dyDescent="0.2"/>
  <cols>
    <col min="1" max="1" width="11.28515625" style="96" customWidth="1"/>
    <col min="2" max="2" width="53" style="96" bestFit="1" customWidth="1"/>
    <col min="3" max="4" width="16.140625" style="96" customWidth="1"/>
    <col min="5" max="5" width="20.5703125" style="96" customWidth="1"/>
    <col min="6" max="6" width="1.140625" style="96" customWidth="1"/>
    <col min="7" max="256" width="9.140625" style="96"/>
    <col min="257" max="257" width="11.28515625" style="96" customWidth="1"/>
    <col min="258" max="258" width="53" style="96" bestFit="1" customWidth="1"/>
    <col min="259" max="260" width="16.140625" style="96" customWidth="1"/>
    <col min="261" max="261" width="20.5703125" style="96" customWidth="1"/>
    <col min="262" max="262" width="1.140625" style="96" customWidth="1"/>
    <col min="263" max="512" width="9.140625" style="96"/>
    <col min="513" max="513" width="11.28515625" style="96" customWidth="1"/>
    <col min="514" max="514" width="53" style="96" bestFit="1" customWidth="1"/>
    <col min="515" max="516" width="16.140625" style="96" customWidth="1"/>
    <col min="517" max="517" width="20.5703125" style="96" customWidth="1"/>
    <col min="518" max="518" width="1.140625" style="96" customWidth="1"/>
    <col min="519" max="768" width="9.140625" style="96"/>
    <col min="769" max="769" width="11.28515625" style="96" customWidth="1"/>
    <col min="770" max="770" width="53" style="96" bestFit="1" customWidth="1"/>
    <col min="771" max="772" width="16.140625" style="96" customWidth="1"/>
    <col min="773" max="773" width="20.5703125" style="96" customWidth="1"/>
    <col min="774" max="774" width="1.140625" style="96" customWidth="1"/>
    <col min="775" max="1024" width="9.140625" style="96"/>
    <col min="1025" max="1025" width="11.28515625" style="96" customWidth="1"/>
    <col min="1026" max="1026" width="53" style="96" bestFit="1" customWidth="1"/>
    <col min="1027" max="1028" width="16.140625" style="96" customWidth="1"/>
    <col min="1029" max="1029" width="20.5703125" style="96" customWidth="1"/>
    <col min="1030" max="1030" width="1.140625" style="96" customWidth="1"/>
    <col min="1031" max="1280" width="9.140625" style="96"/>
    <col min="1281" max="1281" width="11.28515625" style="96" customWidth="1"/>
    <col min="1282" max="1282" width="53" style="96" bestFit="1" customWidth="1"/>
    <col min="1283" max="1284" width="16.140625" style="96" customWidth="1"/>
    <col min="1285" max="1285" width="20.5703125" style="96" customWidth="1"/>
    <col min="1286" max="1286" width="1.140625" style="96" customWidth="1"/>
    <col min="1287" max="1536" width="9.140625" style="96"/>
    <col min="1537" max="1537" width="11.28515625" style="96" customWidth="1"/>
    <col min="1538" max="1538" width="53" style="96" bestFit="1" customWidth="1"/>
    <col min="1539" max="1540" width="16.140625" style="96" customWidth="1"/>
    <col min="1541" max="1541" width="20.5703125" style="96" customWidth="1"/>
    <col min="1542" max="1542" width="1.140625" style="96" customWidth="1"/>
    <col min="1543" max="1792" width="9.140625" style="96"/>
    <col min="1793" max="1793" width="11.28515625" style="96" customWidth="1"/>
    <col min="1794" max="1794" width="53" style="96" bestFit="1" customWidth="1"/>
    <col min="1795" max="1796" width="16.140625" style="96" customWidth="1"/>
    <col min="1797" max="1797" width="20.5703125" style="96" customWidth="1"/>
    <col min="1798" max="1798" width="1.140625" style="96" customWidth="1"/>
    <col min="1799" max="2048" width="9.140625" style="96"/>
    <col min="2049" max="2049" width="11.28515625" style="96" customWidth="1"/>
    <col min="2050" max="2050" width="53" style="96" bestFit="1" customWidth="1"/>
    <col min="2051" max="2052" width="16.140625" style="96" customWidth="1"/>
    <col min="2053" max="2053" width="20.5703125" style="96" customWidth="1"/>
    <col min="2054" max="2054" width="1.140625" style="96" customWidth="1"/>
    <col min="2055" max="2304" width="9.140625" style="96"/>
    <col min="2305" max="2305" width="11.28515625" style="96" customWidth="1"/>
    <col min="2306" max="2306" width="53" style="96" bestFit="1" customWidth="1"/>
    <col min="2307" max="2308" width="16.140625" style="96" customWidth="1"/>
    <col min="2309" max="2309" width="20.5703125" style="96" customWidth="1"/>
    <col min="2310" max="2310" width="1.140625" style="96" customWidth="1"/>
    <col min="2311" max="2560" width="9.140625" style="96"/>
    <col min="2561" max="2561" width="11.28515625" style="96" customWidth="1"/>
    <col min="2562" max="2562" width="53" style="96" bestFit="1" customWidth="1"/>
    <col min="2563" max="2564" width="16.140625" style="96" customWidth="1"/>
    <col min="2565" max="2565" width="20.5703125" style="96" customWidth="1"/>
    <col min="2566" max="2566" width="1.140625" style="96" customWidth="1"/>
    <col min="2567" max="2816" width="9.140625" style="96"/>
    <col min="2817" max="2817" width="11.28515625" style="96" customWidth="1"/>
    <col min="2818" max="2818" width="53" style="96" bestFit="1" customWidth="1"/>
    <col min="2819" max="2820" width="16.140625" style="96" customWidth="1"/>
    <col min="2821" max="2821" width="20.5703125" style="96" customWidth="1"/>
    <col min="2822" max="2822" width="1.140625" style="96" customWidth="1"/>
    <col min="2823" max="3072" width="9.140625" style="96"/>
    <col min="3073" max="3073" width="11.28515625" style="96" customWidth="1"/>
    <col min="3074" max="3074" width="53" style="96" bestFit="1" customWidth="1"/>
    <col min="3075" max="3076" width="16.140625" style="96" customWidth="1"/>
    <col min="3077" max="3077" width="20.5703125" style="96" customWidth="1"/>
    <col min="3078" max="3078" width="1.140625" style="96" customWidth="1"/>
    <col min="3079" max="3328" width="9.140625" style="96"/>
    <col min="3329" max="3329" width="11.28515625" style="96" customWidth="1"/>
    <col min="3330" max="3330" width="53" style="96" bestFit="1" customWidth="1"/>
    <col min="3331" max="3332" width="16.140625" style="96" customWidth="1"/>
    <col min="3333" max="3333" width="20.5703125" style="96" customWidth="1"/>
    <col min="3334" max="3334" width="1.140625" style="96" customWidth="1"/>
    <col min="3335" max="3584" width="9.140625" style="96"/>
    <col min="3585" max="3585" width="11.28515625" style="96" customWidth="1"/>
    <col min="3586" max="3586" width="53" style="96" bestFit="1" customWidth="1"/>
    <col min="3587" max="3588" width="16.140625" style="96" customWidth="1"/>
    <col min="3589" max="3589" width="20.5703125" style="96" customWidth="1"/>
    <col min="3590" max="3590" width="1.140625" style="96" customWidth="1"/>
    <col min="3591" max="3840" width="9.140625" style="96"/>
    <col min="3841" max="3841" width="11.28515625" style="96" customWidth="1"/>
    <col min="3842" max="3842" width="53" style="96" bestFit="1" customWidth="1"/>
    <col min="3843" max="3844" width="16.140625" style="96" customWidth="1"/>
    <col min="3845" max="3845" width="20.5703125" style="96" customWidth="1"/>
    <col min="3846" max="3846" width="1.140625" style="96" customWidth="1"/>
    <col min="3847" max="4096" width="9.140625" style="96"/>
    <col min="4097" max="4097" width="11.28515625" style="96" customWidth="1"/>
    <col min="4098" max="4098" width="53" style="96" bestFit="1" customWidth="1"/>
    <col min="4099" max="4100" width="16.140625" style="96" customWidth="1"/>
    <col min="4101" max="4101" width="20.5703125" style="96" customWidth="1"/>
    <col min="4102" max="4102" width="1.140625" style="96" customWidth="1"/>
    <col min="4103" max="4352" width="9.140625" style="96"/>
    <col min="4353" max="4353" width="11.28515625" style="96" customWidth="1"/>
    <col min="4354" max="4354" width="53" style="96" bestFit="1" customWidth="1"/>
    <col min="4355" max="4356" width="16.140625" style="96" customWidth="1"/>
    <col min="4357" max="4357" width="20.5703125" style="96" customWidth="1"/>
    <col min="4358" max="4358" width="1.140625" style="96" customWidth="1"/>
    <col min="4359" max="4608" width="9.140625" style="96"/>
    <col min="4609" max="4609" width="11.28515625" style="96" customWidth="1"/>
    <col min="4610" max="4610" width="53" style="96" bestFit="1" customWidth="1"/>
    <col min="4611" max="4612" width="16.140625" style="96" customWidth="1"/>
    <col min="4613" max="4613" width="20.5703125" style="96" customWidth="1"/>
    <col min="4614" max="4614" width="1.140625" style="96" customWidth="1"/>
    <col min="4615" max="4864" width="9.140625" style="96"/>
    <col min="4865" max="4865" width="11.28515625" style="96" customWidth="1"/>
    <col min="4866" max="4866" width="53" style="96" bestFit="1" customWidth="1"/>
    <col min="4867" max="4868" width="16.140625" style="96" customWidth="1"/>
    <col min="4869" max="4869" width="20.5703125" style="96" customWidth="1"/>
    <col min="4870" max="4870" width="1.140625" style="96" customWidth="1"/>
    <col min="4871" max="5120" width="9.140625" style="96"/>
    <col min="5121" max="5121" width="11.28515625" style="96" customWidth="1"/>
    <col min="5122" max="5122" width="53" style="96" bestFit="1" customWidth="1"/>
    <col min="5123" max="5124" width="16.140625" style="96" customWidth="1"/>
    <col min="5125" max="5125" width="20.5703125" style="96" customWidth="1"/>
    <col min="5126" max="5126" width="1.140625" style="96" customWidth="1"/>
    <col min="5127" max="5376" width="9.140625" style="96"/>
    <col min="5377" max="5377" width="11.28515625" style="96" customWidth="1"/>
    <col min="5378" max="5378" width="53" style="96" bestFit="1" customWidth="1"/>
    <col min="5379" max="5380" width="16.140625" style="96" customWidth="1"/>
    <col min="5381" max="5381" width="20.5703125" style="96" customWidth="1"/>
    <col min="5382" max="5382" width="1.140625" style="96" customWidth="1"/>
    <col min="5383" max="5632" width="9.140625" style="96"/>
    <col min="5633" max="5633" width="11.28515625" style="96" customWidth="1"/>
    <col min="5634" max="5634" width="53" style="96" bestFit="1" customWidth="1"/>
    <col min="5635" max="5636" width="16.140625" style="96" customWidth="1"/>
    <col min="5637" max="5637" width="20.5703125" style="96" customWidth="1"/>
    <col min="5638" max="5638" width="1.140625" style="96" customWidth="1"/>
    <col min="5639" max="5888" width="9.140625" style="96"/>
    <col min="5889" max="5889" width="11.28515625" style="96" customWidth="1"/>
    <col min="5890" max="5890" width="53" style="96" bestFit="1" customWidth="1"/>
    <col min="5891" max="5892" width="16.140625" style="96" customWidth="1"/>
    <col min="5893" max="5893" width="20.5703125" style="96" customWidth="1"/>
    <col min="5894" max="5894" width="1.140625" style="96" customWidth="1"/>
    <col min="5895" max="6144" width="9.140625" style="96"/>
    <col min="6145" max="6145" width="11.28515625" style="96" customWidth="1"/>
    <col min="6146" max="6146" width="53" style="96" bestFit="1" customWidth="1"/>
    <col min="6147" max="6148" width="16.140625" style="96" customWidth="1"/>
    <col min="6149" max="6149" width="20.5703125" style="96" customWidth="1"/>
    <col min="6150" max="6150" width="1.140625" style="96" customWidth="1"/>
    <col min="6151" max="6400" width="9.140625" style="96"/>
    <col min="6401" max="6401" width="11.28515625" style="96" customWidth="1"/>
    <col min="6402" max="6402" width="53" style="96" bestFit="1" customWidth="1"/>
    <col min="6403" max="6404" width="16.140625" style="96" customWidth="1"/>
    <col min="6405" max="6405" width="20.5703125" style="96" customWidth="1"/>
    <col min="6406" max="6406" width="1.140625" style="96" customWidth="1"/>
    <col min="6407" max="6656" width="9.140625" style="96"/>
    <col min="6657" max="6657" width="11.28515625" style="96" customWidth="1"/>
    <col min="6658" max="6658" width="53" style="96" bestFit="1" customWidth="1"/>
    <col min="6659" max="6660" width="16.140625" style="96" customWidth="1"/>
    <col min="6661" max="6661" width="20.5703125" style="96" customWidth="1"/>
    <col min="6662" max="6662" width="1.140625" style="96" customWidth="1"/>
    <col min="6663" max="6912" width="9.140625" style="96"/>
    <col min="6913" max="6913" width="11.28515625" style="96" customWidth="1"/>
    <col min="6914" max="6914" width="53" style="96" bestFit="1" customWidth="1"/>
    <col min="6915" max="6916" width="16.140625" style="96" customWidth="1"/>
    <col min="6917" max="6917" width="20.5703125" style="96" customWidth="1"/>
    <col min="6918" max="6918" width="1.140625" style="96" customWidth="1"/>
    <col min="6919" max="7168" width="9.140625" style="96"/>
    <col min="7169" max="7169" width="11.28515625" style="96" customWidth="1"/>
    <col min="7170" max="7170" width="53" style="96" bestFit="1" customWidth="1"/>
    <col min="7171" max="7172" width="16.140625" style="96" customWidth="1"/>
    <col min="7173" max="7173" width="20.5703125" style="96" customWidth="1"/>
    <col min="7174" max="7174" width="1.140625" style="96" customWidth="1"/>
    <col min="7175" max="7424" width="9.140625" style="96"/>
    <col min="7425" max="7425" width="11.28515625" style="96" customWidth="1"/>
    <col min="7426" max="7426" width="53" style="96" bestFit="1" customWidth="1"/>
    <col min="7427" max="7428" width="16.140625" style="96" customWidth="1"/>
    <col min="7429" max="7429" width="20.5703125" style="96" customWidth="1"/>
    <col min="7430" max="7430" width="1.140625" style="96" customWidth="1"/>
    <col min="7431" max="7680" width="9.140625" style="96"/>
    <col min="7681" max="7681" width="11.28515625" style="96" customWidth="1"/>
    <col min="7682" max="7682" width="53" style="96" bestFit="1" customWidth="1"/>
    <col min="7683" max="7684" width="16.140625" style="96" customWidth="1"/>
    <col min="7685" max="7685" width="20.5703125" style="96" customWidth="1"/>
    <col min="7686" max="7686" width="1.140625" style="96" customWidth="1"/>
    <col min="7687" max="7936" width="9.140625" style="96"/>
    <col min="7937" max="7937" width="11.28515625" style="96" customWidth="1"/>
    <col min="7938" max="7938" width="53" style="96" bestFit="1" customWidth="1"/>
    <col min="7939" max="7940" width="16.140625" style="96" customWidth="1"/>
    <col min="7941" max="7941" width="20.5703125" style="96" customWidth="1"/>
    <col min="7942" max="7942" width="1.140625" style="96" customWidth="1"/>
    <col min="7943" max="8192" width="9.140625" style="96"/>
    <col min="8193" max="8193" width="11.28515625" style="96" customWidth="1"/>
    <col min="8194" max="8194" width="53" style="96" bestFit="1" customWidth="1"/>
    <col min="8195" max="8196" width="16.140625" style="96" customWidth="1"/>
    <col min="8197" max="8197" width="20.5703125" style="96" customWidth="1"/>
    <col min="8198" max="8198" width="1.140625" style="96" customWidth="1"/>
    <col min="8199" max="8448" width="9.140625" style="96"/>
    <col min="8449" max="8449" width="11.28515625" style="96" customWidth="1"/>
    <col min="8450" max="8450" width="53" style="96" bestFit="1" customWidth="1"/>
    <col min="8451" max="8452" width="16.140625" style="96" customWidth="1"/>
    <col min="8453" max="8453" width="20.5703125" style="96" customWidth="1"/>
    <col min="8454" max="8454" width="1.140625" style="96" customWidth="1"/>
    <col min="8455" max="8704" width="9.140625" style="96"/>
    <col min="8705" max="8705" width="11.28515625" style="96" customWidth="1"/>
    <col min="8706" max="8706" width="53" style="96" bestFit="1" customWidth="1"/>
    <col min="8707" max="8708" width="16.140625" style="96" customWidth="1"/>
    <col min="8709" max="8709" width="20.5703125" style="96" customWidth="1"/>
    <col min="8710" max="8710" width="1.140625" style="96" customWidth="1"/>
    <col min="8711" max="8960" width="9.140625" style="96"/>
    <col min="8961" max="8961" width="11.28515625" style="96" customWidth="1"/>
    <col min="8962" max="8962" width="53" style="96" bestFit="1" customWidth="1"/>
    <col min="8963" max="8964" width="16.140625" style="96" customWidth="1"/>
    <col min="8965" max="8965" width="20.5703125" style="96" customWidth="1"/>
    <col min="8966" max="8966" width="1.140625" style="96" customWidth="1"/>
    <col min="8967" max="9216" width="9.140625" style="96"/>
    <col min="9217" max="9217" width="11.28515625" style="96" customWidth="1"/>
    <col min="9218" max="9218" width="53" style="96" bestFit="1" customWidth="1"/>
    <col min="9219" max="9220" width="16.140625" style="96" customWidth="1"/>
    <col min="9221" max="9221" width="20.5703125" style="96" customWidth="1"/>
    <col min="9222" max="9222" width="1.140625" style="96" customWidth="1"/>
    <col min="9223" max="9472" width="9.140625" style="96"/>
    <col min="9473" max="9473" width="11.28515625" style="96" customWidth="1"/>
    <col min="9474" max="9474" width="53" style="96" bestFit="1" customWidth="1"/>
    <col min="9475" max="9476" width="16.140625" style="96" customWidth="1"/>
    <col min="9477" max="9477" width="20.5703125" style="96" customWidth="1"/>
    <col min="9478" max="9478" width="1.140625" style="96" customWidth="1"/>
    <col min="9479" max="9728" width="9.140625" style="96"/>
    <col min="9729" max="9729" width="11.28515625" style="96" customWidth="1"/>
    <col min="9730" max="9730" width="53" style="96" bestFit="1" customWidth="1"/>
    <col min="9731" max="9732" width="16.140625" style="96" customWidth="1"/>
    <col min="9733" max="9733" width="20.5703125" style="96" customWidth="1"/>
    <col min="9734" max="9734" width="1.140625" style="96" customWidth="1"/>
    <col min="9735" max="9984" width="9.140625" style="96"/>
    <col min="9985" max="9985" width="11.28515625" style="96" customWidth="1"/>
    <col min="9986" max="9986" width="53" style="96" bestFit="1" customWidth="1"/>
    <col min="9987" max="9988" width="16.140625" style="96" customWidth="1"/>
    <col min="9989" max="9989" width="20.5703125" style="96" customWidth="1"/>
    <col min="9990" max="9990" width="1.140625" style="96" customWidth="1"/>
    <col min="9991" max="10240" width="9.140625" style="96"/>
    <col min="10241" max="10241" width="11.28515625" style="96" customWidth="1"/>
    <col min="10242" max="10242" width="53" style="96" bestFit="1" customWidth="1"/>
    <col min="10243" max="10244" width="16.140625" style="96" customWidth="1"/>
    <col min="10245" max="10245" width="20.5703125" style="96" customWidth="1"/>
    <col min="10246" max="10246" width="1.140625" style="96" customWidth="1"/>
    <col min="10247" max="10496" width="9.140625" style="96"/>
    <col min="10497" max="10497" width="11.28515625" style="96" customWidth="1"/>
    <col min="10498" max="10498" width="53" style="96" bestFit="1" customWidth="1"/>
    <col min="10499" max="10500" width="16.140625" style="96" customWidth="1"/>
    <col min="10501" max="10501" width="20.5703125" style="96" customWidth="1"/>
    <col min="10502" max="10502" width="1.140625" style="96" customWidth="1"/>
    <col min="10503" max="10752" width="9.140625" style="96"/>
    <col min="10753" max="10753" width="11.28515625" style="96" customWidth="1"/>
    <col min="10754" max="10754" width="53" style="96" bestFit="1" customWidth="1"/>
    <col min="10755" max="10756" width="16.140625" style="96" customWidth="1"/>
    <col min="10757" max="10757" width="20.5703125" style="96" customWidth="1"/>
    <col min="10758" max="10758" width="1.140625" style="96" customWidth="1"/>
    <col min="10759" max="11008" width="9.140625" style="96"/>
    <col min="11009" max="11009" width="11.28515625" style="96" customWidth="1"/>
    <col min="11010" max="11010" width="53" style="96" bestFit="1" customWidth="1"/>
    <col min="11011" max="11012" width="16.140625" style="96" customWidth="1"/>
    <col min="11013" max="11013" width="20.5703125" style="96" customWidth="1"/>
    <col min="11014" max="11014" width="1.140625" style="96" customWidth="1"/>
    <col min="11015" max="11264" width="9.140625" style="96"/>
    <col min="11265" max="11265" width="11.28515625" style="96" customWidth="1"/>
    <col min="11266" max="11266" width="53" style="96" bestFit="1" customWidth="1"/>
    <col min="11267" max="11268" width="16.140625" style="96" customWidth="1"/>
    <col min="11269" max="11269" width="20.5703125" style="96" customWidth="1"/>
    <col min="11270" max="11270" width="1.140625" style="96" customWidth="1"/>
    <col min="11271" max="11520" width="9.140625" style="96"/>
    <col min="11521" max="11521" width="11.28515625" style="96" customWidth="1"/>
    <col min="11522" max="11522" width="53" style="96" bestFit="1" customWidth="1"/>
    <col min="11523" max="11524" width="16.140625" style="96" customWidth="1"/>
    <col min="11525" max="11525" width="20.5703125" style="96" customWidth="1"/>
    <col min="11526" max="11526" width="1.140625" style="96" customWidth="1"/>
    <col min="11527" max="11776" width="9.140625" style="96"/>
    <col min="11777" max="11777" width="11.28515625" style="96" customWidth="1"/>
    <col min="11778" max="11778" width="53" style="96" bestFit="1" customWidth="1"/>
    <col min="11779" max="11780" width="16.140625" style="96" customWidth="1"/>
    <col min="11781" max="11781" width="20.5703125" style="96" customWidth="1"/>
    <col min="11782" max="11782" width="1.140625" style="96" customWidth="1"/>
    <col min="11783" max="12032" width="9.140625" style="96"/>
    <col min="12033" max="12033" width="11.28515625" style="96" customWidth="1"/>
    <col min="12034" max="12034" width="53" style="96" bestFit="1" customWidth="1"/>
    <col min="12035" max="12036" width="16.140625" style="96" customWidth="1"/>
    <col min="12037" max="12037" width="20.5703125" style="96" customWidth="1"/>
    <col min="12038" max="12038" width="1.140625" style="96" customWidth="1"/>
    <col min="12039" max="12288" width="9.140625" style="96"/>
    <col min="12289" max="12289" width="11.28515625" style="96" customWidth="1"/>
    <col min="12290" max="12290" width="53" style="96" bestFit="1" customWidth="1"/>
    <col min="12291" max="12292" width="16.140625" style="96" customWidth="1"/>
    <col min="12293" max="12293" width="20.5703125" style="96" customWidth="1"/>
    <col min="12294" max="12294" width="1.140625" style="96" customWidth="1"/>
    <col min="12295" max="12544" width="9.140625" style="96"/>
    <col min="12545" max="12545" width="11.28515625" style="96" customWidth="1"/>
    <col min="12546" max="12546" width="53" style="96" bestFit="1" customWidth="1"/>
    <col min="12547" max="12548" width="16.140625" style="96" customWidth="1"/>
    <col min="12549" max="12549" width="20.5703125" style="96" customWidth="1"/>
    <col min="12550" max="12550" width="1.140625" style="96" customWidth="1"/>
    <col min="12551" max="12800" width="9.140625" style="96"/>
    <col min="12801" max="12801" width="11.28515625" style="96" customWidth="1"/>
    <col min="12802" max="12802" width="53" style="96" bestFit="1" customWidth="1"/>
    <col min="12803" max="12804" width="16.140625" style="96" customWidth="1"/>
    <col min="12805" max="12805" width="20.5703125" style="96" customWidth="1"/>
    <col min="12806" max="12806" width="1.140625" style="96" customWidth="1"/>
    <col min="12807" max="13056" width="9.140625" style="96"/>
    <col min="13057" max="13057" width="11.28515625" style="96" customWidth="1"/>
    <col min="13058" max="13058" width="53" style="96" bestFit="1" customWidth="1"/>
    <col min="13059" max="13060" width="16.140625" style="96" customWidth="1"/>
    <col min="13061" max="13061" width="20.5703125" style="96" customWidth="1"/>
    <col min="13062" max="13062" width="1.140625" style="96" customWidth="1"/>
    <col min="13063" max="13312" width="9.140625" style="96"/>
    <col min="13313" max="13313" width="11.28515625" style="96" customWidth="1"/>
    <col min="13314" max="13314" width="53" style="96" bestFit="1" customWidth="1"/>
    <col min="13315" max="13316" width="16.140625" style="96" customWidth="1"/>
    <col min="13317" max="13317" width="20.5703125" style="96" customWidth="1"/>
    <col min="13318" max="13318" width="1.140625" style="96" customWidth="1"/>
    <col min="13319" max="13568" width="9.140625" style="96"/>
    <col min="13569" max="13569" width="11.28515625" style="96" customWidth="1"/>
    <col min="13570" max="13570" width="53" style="96" bestFit="1" customWidth="1"/>
    <col min="13571" max="13572" width="16.140625" style="96" customWidth="1"/>
    <col min="13573" max="13573" width="20.5703125" style="96" customWidth="1"/>
    <col min="13574" max="13574" width="1.140625" style="96" customWidth="1"/>
    <col min="13575" max="13824" width="9.140625" style="96"/>
    <col min="13825" max="13825" width="11.28515625" style="96" customWidth="1"/>
    <col min="13826" max="13826" width="53" style="96" bestFit="1" customWidth="1"/>
    <col min="13827" max="13828" width="16.140625" style="96" customWidth="1"/>
    <col min="13829" max="13829" width="20.5703125" style="96" customWidth="1"/>
    <col min="13830" max="13830" width="1.140625" style="96" customWidth="1"/>
    <col min="13831" max="14080" width="9.140625" style="96"/>
    <col min="14081" max="14081" width="11.28515625" style="96" customWidth="1"/>
    <col min="14082" max="14082" width="53" style="96" bestFit="1" customWidth="1"/>
    <col min="14083" max="14084" width="16.140625" style="96" customWidth="1"/>
    <col min="14085" max="14085" width="20.5703125" style="96" customWidth="1"/>
    <col min="14086" max="14086" width="1.140625" style="96" customWidth="1"/>
    <col min="14087" max="14336" width="9.140625" style="96"/>
    <col min="14337" max="14337" width="11.28515625" style="96" customWidth="1"/>
    <col min="14338" max="14338" width="53" style="96" bestFit="1" customWidth="1"/>
    <col min="14339" max="14340" width="16.140625" style="96" customWidth="1"/>
    <col min="14341" max="14341" width="20.5703125" style="96" customWidth="1"/>
    <col min="14342" max="14342" width="1.140625" style="96" customWidth="1"/>
    <col min="14343" max="14592" width="9.140625" style="96"/>
    <col min="14593" max="14593" width="11.28515625" style="96" customWidth="1"/>
    <col min="14594" max="14594" width="53" style="96" bestFit="1" customWidth="1"/>
    <col min="14595" max="14596" width="16.140625" style="96" customWidth="1"/>
    <col min="14597" max="14597" width="20.5703125" style="96" customWidth="1"/>
    <col min="14598" max="14598" width="1.140625" style="96" customWidth="1"/>
    <col min="14599" max="14848" width="9.140625" style="96"/>
    <col min="14849" max="14849" width="11.28515625" style="96" customWidth="1"/>
    <col min="14850" max="14850" width="53" style="96" bestFit="1" customWidth="1"/>
    <col min="14851" max="14852" width="16.140625" style="96" customWidth="1"/>
    <col min="14853" max="14853" width="20.5703125" style="96" customWidth="1"/>
    <col min="14854" max="14854" width="1.140625" style="96" customWidth="1"/>
    <col min="14855" max="15104" width="9.140625" style="96"/>
    <col min="15105" max="15105" width="11.28515625" style="96" customWidth="1"/>
    <col min="15106" max="15106" width="53" style="96" bestFit="1" customWidth="1"/>
    <col min="15107" max="15108" width="16.140625" style="96" customWidth="1"/>
    <col min="15109" max="15109" width="20.5703125" style="96" customWidth="1"/>
    <col min="15110" max="15110" width="1.140625" style="96" customWidth="1"/>
    <col min="15111" max="15360" width="9.140625" style="96"/>
    <col min="15361" max="15361" width="11.28515625" style="96" customWidth="1"/>
    <col min="15362" max="15362" width="53" style="96" bestFit="1" customWidth="1"/>
    <col min="15363" max="15364" width="16.140625" style="96" customWidth="1"/>
    <col min="15365" max="15365" width="20.5703125" style="96" customWidth="1"/>
    <col min="15366" max="15366" width="1.140625" style="96" customWidth="1"/>
    <col min="15367" max="15616" width="9.140625" style="96"/>
    <col min="15617" max="15617" width="11.28515625" style="96" customWidth="1"/>
    <col min="15618" max="15618" width="53" style="96" bestFit="1" customWidth="1"/>
    <col min="15619" max="15620" width="16.140625" style="96" customWidth="1"/>
    <col min="15621" max="15621" width="20.5703125" style="96" customWidth="1"/>
    <col min="15622" max="15622" width="1.140625" style="96" customWidth="1"/>
    <col min="15623" max="15872" width="9.140625" style="96"/>
    <col min="15873" max="15873" width="11.28515625" style="96" customWidth="1"/>
    <col min="15874" max="15874" width="53" style="96" bestFit="1" customWidth="1"/>
    <col min="15875" max="15876" width="16.140625" style="96" customWidth="1"/>
    <col min="15877" max="15877" width="20.5703125" style="96" customWidth="1"/>
    <col min="15878" max="15878" width="1.140625" style="96" customWidth="1"/>
    <col min="15879" max="16128" width="9.140625" style="96"/>
    <col min="16129" max="16129" width="11.28515625" style="96" customWidth="1"/>
    <col min="16130" max="16130" width="53" style="96" bestFit="1" customWidth="1"/>
    <col min="16131" max="16132" width="16.140625" style="96" customWidth="1"/>
    <col min="16133" max="16133" width="20.5703125" style="96" customWidth="1"/>
    <col min="16134" max="16134" width="1.140625" style="96" customWidth="1"/>
    <col min="16135" max="16384" width="9.140625" style="96"/>
  </cols>
  <sheetData>
    <row r="1" spans="1:5" ht="7.9" customHeight="1" x14ac:dyDescent="0.2"/>
    <row r="2" spans="1:5" x14ac:dyDescent="0.2">
      <c r="A2" s="141" t="s">
        <v>0</v>
      </c>
      <c r="B2" s="142"/>
    </row>
    <row r="3" spans="1:5" x14ac:dyDescent="0.2">
      <c r="A3" s="142"/>
      <c r="B3" s="142"/>
      <c r="D3" s="142"/>
    </row>
    <row r="4" spans="1:5" x14ac:dyDescent="0.2">
      <c r="A4" s="141" t="s">
        <v>1</v>
      </c>
      <c r="B4" s="142"/>
      <c r="D4" s="142"/>
    </row>
    <row r="5" spans="1:5" x14ac:dyDescent="0.2">
      <c r="A5" s="142"/>
      <c r="B5" s="142"/>
    </row>
    <row r="6" spans="1:5" ht="14.1" customHeight="1" x14ac:dyDescent="0.2">
      <c r="A6" s="141" t="s">
        <v>2</v>
      </c>
      <c r="B6" s="142"/>
    </row>
    <row r="7" spans="1:5" ht="11.1" customHeight="1" x14ac:dyDescent="0.2"/>
    <row r="8" spans="1:5" ht="18" customHeight="1" x14ac:dyDescent="0.2"/>
    <row r="9" spans="1:5" ht="22.5" customHeight="1" x14ac:dyDescent="0.2">
      <c r="A9" s="137" t="s">
        <v>261</v>
      </c>
      <c r="B9" s="137"/>
      <c r="C9" s="137"/>
      <c r="D9" s="137"/>
      <c r="E9" s="137"/>
    </row>
    <row r="10" spans="1:5" ht="31.5" customHeight="1" x14ac:dyDescent="0.2">
      <c r="A10" s="124" t="s">
        <v>3</v>
      </c>
      <c r="B10" s="145"/>
      <c r="C10" s="19" t="s">
        <v>4</v>
      </c>
      <c r="D10" s="17" t="s">
        <v>262</v>
      </c>
      <c r="E10" s="97" t="s">
        <v>30</v>
      </c>
    </row>
    <row r="11" spans="1:5" x14ac:dyDescent="0.2">
      <c r="A11" s="17" t="s">
        <v>7</v>
      </c>
      <c r="B11" s="17" t="s">
        <v>8</v>
      </c>
      <c r="C11" s="17" t="s">
        <v>20</v>
      </c>
      <c r="D11" s="17" t="s">
        <v>9</v>
      </c>
      <c r="E11" s="98" t="s">
        <v>23</v>
      </c>
    </row>
    <row r="12" spans="1:5" x14ac:dyDescent="0.2">
      <c r="A12" s="6"/>
      <c r="B12" s="6" t="s">
        <v>13</v>
      </c>
      <c r="C12" s="83">
        <v>538510</v>
      </c>
      <c r="D12" s="83">
        <v>565743.32999999996</v>
      </c>
      <c r="E12" s="122">
        <v>105.05716328387587</v>
      </c>
    </row>
    <row r="13" spans="1:5" ht="12.75" customHeight="1" x14ac:dyDescent="0.2">
      <c r="A13" s="101" t="s">
        <v>263</v>
      </c>
      <c r="B13" s="101" t="s">
        <v>264</v>
      </c>
      <c r="C13" s="102">
        <v>538510</v>
      </c>
      <c r="D13" s="102">
        <v>565743.32999999996</v>
      </c>
      <c r="E13" s="99">
        <f t="shared" ref="E13:E74" si="0">D13/C13*100</f>
        <v>105.05716328387587</v>
      </c>
    </row>
    <row r="14" spans="1:5" ht="22.5" x14ac:dyDescent="0.2">
      <c r="A14" s="103" t="s">
        <v>265</v>
      </c>
      <c r="B14" s="103" t="s">
        <v>266</v>
      </c>
      <c r="C14" s="104">
        <v>538510</v>
      </c>
      <c r="D14" s="104">
        <v>565743.32999999996</v>
      </c>
      <c r="E14" s="99">
        <f t="shared" si="0"/>
        <v>105.05716328387587</v>
      </c>
    </row>
    <row r="15" spans="1:5" ht="33.75" x14ac:dyDescent="0.2">
      <c r="A15" s="105" t="s">
        <v>267</v>
      </c>
      <c r="B15" s="105" t="s">
        <v>0</v>
      </c>
      <c r="C15" s="106">
        <v>538510</v>
      </c>
      <c r="D15" s="106">
        <v>565743.32999999996</v>
      </c>
      <c r="E15" s="99">
        <f t="shared" si="0"/>
        <v>105.05716328387587</v>
      </c>
    </row>
    <row r="16" spans="1:5" x14ac:dyDescent="0.2">
      <c r="A16" s="107" t="s">
        <v>268</v>
      </c>
      <c r="B16" s="107" t="s">
        <v>209</v>
      </c>
      <c r="C16" s="108">
        <v>131980</v>
      </c>
      <c r="D16" s="108">
        <v>114448.55</v>
      </c>
      <c r="E16" s="109">
        <f t="shared" si="0"/>
        <v>86.716585846340351</v>
      </c>
    </row>
    <row r="17" spans="1:5" x14ac:dyDescent="0.2">
      <c r="A17" s="121" t="s">
        <v>208</v>
      </c>
      <c r="B17" s="121" t="s">
        <v>209</v>
      </c>
      <c r="C17" s="120">
        <v>25070</v>
      </c>
      <c r="D17" s="120">
        <v>9658.9</v>
      </c>
      <c r="E17" s="109">
        <f t="shared" si="0"/>
        <v>38.527722377343437</v>
      </c>
    </row>
    <row r="18" spans="1:5" ht="12.75" customHeight="1" x14ac:dyDescent="0.2">
      <c r="A18" s="110" t="s">
        <v>269</v>
      </c>
      <c r="B18" s="110" t="s">
        <v>270</v>
      </c>
      <c r="C18" s="111">
        <v>25070</v>
      </c>
      <c r="D18" s="111">
        <v>9658.9</v>
      </c>
      <c r="E18" s="109">
        <f t="shared" si="0"/>
        <v>38.527722377343437</v>
      </c>
    </row>
    <row r="19" spans="1:5" ht="22.5" x14ac:dyDescent="0.2">
      <c r="A19" s="112" t="s">
        <v>243</v>
      </c>
      <c r="B19" s="112" t="s">
        <v>244</v>
      </c>
      <c r="C19" s="113">
        <v>5240</v>
      </c>
      <c r="D19" s="113">
        <v>4519.53</v>
      </c>
      <c r="E19" s="109">
        <f t="shared" si="0"/>
        <v>86.250572519083974</v>
      </c>
    </row>
    <row r="20" spans="1:5" x14ac:dyDescent="0.2">
      <c r="A20" s="64" t="s">
        <v>14</v>
      </c>
      <c r="B20" s="64" t="s">
        <v>15</v>
      </c>
      <c r="C20" s="85">
        <v>5240</v>
      </c>
      <c r="D20" s="85">
        <v>4519.53</v>
      </c>
      <c r="E20" s="109">
        <f t="shared" si="0"/>
        <v>86.250572519083974</v>
      </c>
    </row>
    <row r="21" spans="1:5" x14ac:dyDescent="0.2">
      <c r="A21" s="64" t="s">
        <v>97</v>
      </c>
      <c r="B21" s="64" t="s">
        <v>98</v>
      </c>
      <c r="C21" s="85">
        <v>5240</v>
      </c>
      <c r="D21" s="85">
        <v>4519.53</v>
      </c>
      <c r="E21" s="109">
        <f t="shared" si="0"/>
        <v>86.250572519083974</v>
      </c>
    </row>
    <row r="22" spans="1:5" x14ac:dyDescent="0.2">
      <c r="A22" s="64" t="s">
        <v>99</v>
      </c>
      <c r="B22" s="64" t="s">
        <v>100</v>
      </c>
      <c r="C22" s="85">
        <v>1590</v>
      </c>
      <c r="D22" s="85">
        <v>1386.76</v>
      </c>
      <c r="E22" s="109">
        <f t="shared" si="0"/>
        <v>87.217610062893087</v>
      </c>
    </row>
    <row r="23" spans="1:5" ht="12.75" customHeight="1" x14ac:dyDescent="0.2">
      <c r="A23" s="64" t="s">
        <v>103</v>
      </c>
      <c r="B23" s="64" t="s">
        <v>104</v>
      </c>
      <c r="C23" s="85">
        <v>1590</v>
      </c>
      <c r="D23" s="85">
        <v>1386.76</v>
      </c>
      <c r="E23" s="109">
        <f t="shared" si="0"/>
        <v>87.217610062893087</v>
      </c>
    </row>
    <row r="24" spans="1:5" x14ac:dyDescent="0.2">
      <c r="A24" s="64" t="s">
        <v>109</v>
      </c>
      <c r="B24" s="64" t="s">
        <v>110</v>
      </c>
      <c r="C24" s="85">
        <v>0</v>
      </c>
      <c r="D24" s="85">
        <v>0</v>
      </c>
      <c r="E24" s="109" t="s">
        <v>44</v>
      </c>
    </row>
    <row r="25" spans="1:5" x14ac:dyDescent="0.2">
      <c r="A25" s="64" t="s">
        <v>115</v>
      </c>
      <c r="B25" s="64" t="s">
        <v>116</v>
      </c>
      <c r="C25" s="85">
        <v>0</v>
      </c>
      <c r="D25" s="85">
        <v>0</v>
      </c>
      <c r="E25" s="109" t="s">
        <v>44</v>
      </c>
    </row>
    <row r="26" spans="1:5" x14ac:dyDescent="0.2">
      <c r="A26" s="64" t="s">
        <v>123</v>
      </c>
      <c r="B26" s="64" t="s">
        <v>124</v>
      </c>
      <c r="C26" s="85">
        <v>660</v>
      </c>
      <c r="D26" s="85">
        <v>1178.3</v>
      </c>
      <c r="E26" s="109">
        <f t="shared" si="0"/>
        <v>178.530303030303</v>
      </c>
    </row>
    <row r="27" spans="1:5" x14ac:dyDescent="0.2">
      <c r="A27" s="64" t="s">
        <v>135</v>
      </c>
      <c r="B27" s="64" t="s">
        <v>136</v>
      </c>
      <c r="C27" s="85">
        <v>660</v>
      </c>
      <c r="D27" s="85">
        <v>1178.3</v>
      </c>
      <c r="E27" s="109">
        <f t="shared" si="0"/>
        <v>178.530303030303</v>
      </c>
    </row>
    <row r="28" spans="1:5" x14ac:dyDescent="0.2">
      <c r="A28" s="64" t="s">
        <v>143</v>
      </c>
      <c r="B28" s="64" t="s">
        <v>144</v>
      </c>
      <c r="C28" s="85">
        <v>2990</v>
      </c>
      <c r="D28" s="85">
        <v>1954.47</v>
      </c>
      <c r="E28" s="109">
        <f t="shared" si="0"/>
        <v>65.366889632107032</v>
      </c>
    </row>
    <row r="29" spans="1:5" ht="12.75" customHeight="1" x14ac:dyDescent="0.2">
      <c r="A29" s="64" t="s">
        <v>145</v>
      </c>
      <c r="B29" s="64" t="s">
        <v>146</v>
      </c>
      <c r="C29" s="85">
        <v>2990</v>
      </c>
      <c r="D29" s="85">
        <v>1954.47</v>
      </c>
      <c r="E29" s="109">
        <f t="shared" si="0"/>
        <v>65.366889632107032</v>
      </c>
    </row>
    <row r="30" spans="1:5" ht="22.5" customHeight="1" x14ac:dyDescent="0.2">
      <c r="A30" s="118" t="s">
        <v>245</v>
      </c>
      <c r="B30" s="118" t="s">
        <v>246</v>
      </c>
      <c r="C30" s="113">
        <v>19830</v>
      </c>
      <c r="D30" s="113">
        <v>5139.37</v>
      </c>
      <c r="E30" s="109">
        <f t="shared" si="0"/>
        <v>25.917145738779627</v>
      </c>
    </row>
    <row r="31" spans="1:5" x14ac:dyDescent="0.2">
      <c r="A31" s="64" t="s">
        <v>14</v>
      </c>
      <c r="B31" s="64" t="s">
        <v>15</v>
      </c>
      <c r="C31" s="85">
        <v>2390</v>
      </c>
      <c r="D31" s="85">
        <v>1594.25</v>
      </c>
      <c r="E31" s="109">
        <f t="shared" si="0"/>
        <v>66.705020920502093</v>
      </c>
    </row>
    <row r="32" spans="1:5" x14ac:dyDescent="0.2">
      <c r="A32" s="64" t="s">
        <v>97</v>
      </c>
      <c r="B32" s="64" t="s">
        <v>98</v>
      </c>
      <c r="C32" s="85">
        <v>2390</v>
      </c>
      <c r="D32" s="85">
        <v>1594.25</v>
      </c>
      <c r="E32" s="109">
        <f t="shared" si="0"/>
        <v>66.705020920502093</v>
      </c>
    </row>
    <row r="33" spans="1:5" x14ac:dyDescent="0.2">
      <c r="A33" s="64" t="s">
        <v>123</v>
      </c>
      <c r="B33" s="64" t="s">
        <v>124</v>
      </c>
      <c r="C33" s="85">
        <v>2390</v>
      </c>
      <c r="D33" s="85">
        <v>1594.25</v>
      </c>
      <c r="E33" s="109">
        <f t="shared" si="0"/>
        <v>66.705020920502093</v>
      </c>
    </row>
    <row r="34" spans="1:5" x14ac:dyDescent="0.2">
      <c r="A34" s="64" t="s">
        <v>127</v>
      </c>
      <c r="B34" s="64" t="s">
        <v>128</v>
      </c>
      <c r="C34" s="85">
        <v>2390</v>
      </c>
      <c r="D34" s="85">
        <v>1594.25</v>
      </c>
      <c r="E34" s="109">
        <f t="shared" si="0"/>
        <v>66.705020920502093</v>
      </c>
    </row>
    <row r="35" spans="1:5" x14ac:dyDescent="0.2">
      <c r="A35" s="64" t="s">
        <v>16</v>
      </c>
      <c r="B35" s="64" t="s">
        <v>17</v>
      </c>
      <c r="C35" s="85">
        <v>17440</v>
      </c>
      <c r="D35" s="85">
        <v>3545.12</v>
      </c>
      <c r="E35" s="109">
        <f t="shared" si="0"/>
        <v>20.327522935779815</v>
      </c>
    </row>
    <row r="36" spans="1:5" ht="12.75" customHeight="1" x14ac:dyDescent="0.2">
      <c r="A36" s="64" t="s">
        <v>183</v>
      </c>
      <c r="B36" s="64" t="s">
        <v>184</v>
      </c>
      <c r="C36" s="85">
        <v>17440</v>
      </c>
      <c r="D36" s="85">
        <v>3545.12</v>
      </c>
      <c r="E36" s="109">
        <f t="shared" si="0"/>
        <v>20.327522935779815</v>
      </c>
    </row>
    <row r="37" spans="1:5" x14ac:dyDescent="0.2">
      <c r="A37" s="64" t="s">
        <v>185</v>
      </c>
      <c r="B37" s="64" t="s">
        <v>186</v>
      </c>
      <c r="C37" s="85">
        <v>0</v>
      </c>
      <c r="D37" s="85">
        <v>0</v>
      </c>
      <c r="E37" s="109" t="s">
        <v>44</v>
      </c>
    </row>
    <row r="38" spans="1:5" x14ac:dyDescent="0.2">
      <c r="A38" s="64" t="s">
        <v>187</v>
      </c>
      <c r="B38" s="64" t="s">
        <v>188</v>
      </c>
      <c r="C38" s="85">
        <v>0</v>
      </c>
      <c r="D38" s="85">
        <v>0</v>
      </c>
      <c r="E38" s="109" t="s">
        <v>44</v>
      </c>
    </row>
    <row r="39" spans="1:5" x14ac:dyDescent="0.2">
      <c r="A39" s="64" t="s">
        <v>189</v>
      </c>
      <c r="B39" s="64" t="s">
        <v>190</v>
      </c>
      <c r="C39" s="85">
        <v>17180</v>
      </c>
      <c r="D39" s="85">
        <v>3294.83</v>
      </c>
      <c r="E39" s="109">
        <f t="shared" si="0"/>
        <v>19.178288707799769</v>
      </c>
    </row>
    <row r="40" spans="1:5" x14ac:dyDescent="0.2">
      <c r="A40" s="64" t="s">
        <v>191</v>
      </c>
      <c r="B40" s="64" t="s">
        <v>192</v>
      </c>
      <c r="C40" s="85">
        <v>4470</v>
      </c>
      <c r="D40" s="85">
        <v>3294.83</v>
      </c>
      <c r="E40" s="109">
        <f t="shared" si="0"/>
        <v>73.709843400447426</v>
      </c>
    </row>
    <row r="41" spans="1:5" x14ac:dyDescent="0.2">
      <c r="A41" s="64" t="s">
        <v>193</v>
      </c>
      <c r="B41" s="64" t="s">
        <v>194</v>
      </c>
      <c r="C41" s="85">
        <v>0</v>
      </c>
      <c r="D41" s="85">
        <v>0</v>
      </c>
      <c r="E41" s="109" t="s">
        <v>44</v>
      </c>
    </row>
    <row r="42" spans="1:5" x14ac:dyDescent="0.2">
      <c r="A42" s="64" t="s">
        <v>197</v>
      </c>
      <c r="B42" s="64" t="s">
        <v>198</v>
      </c>
      <c r="C42" s="85">
        <v>12710</v>
      </c>
      <c r="D42" s="85">
        <v>0</v>
      </c>
      <c r="E42" s="109">
        <f t="shared" si="0"/>
        <v>0</v>
      </c>
    </row>
    <row r="43" spans="1:5" ht="12.75" customHeight="1" x14ac:dyDescent="0.2">
      <c r="A43" s="64" t="s">
        <v>199</v>
      </c>
      <c r="B43" s="64" t="s">
        <v>200</v>
      </c>
      <c r="C43" s="85">
        <v>260</v>
      </c>
      <c r="D43" s="85">
        <v>250.29</v>
      </c>
      <c r="E43" s="109">
        <f t="shared" si="0"/>
        <v>96.265384615384605</v>
      </c>
    </row>
    <row r="44" spans="1:5" x14ac:dyDescent="0.2">
      <c r="A44" s="64" t="s">
        <v>201</v>
      </c>
      <c r="B44" s="64" t="s">
        <v>202</v>
      </c>
      <c r="C44" s="85">
        <v>260</v>
      </c>
      <c r="D44" s="85">
        <v>250.29</v>
      </c>
      <c r="E44" s="109">
        <f t="shared" si="0"/>
        <v>96.265384615384605</v>
      </c>
    </row>
    <row r="45" spans="1:5" ht="12.75" customHeight="1" x14ac:dyDescent="0.2">
      <c r="A45" s="72" t="s">
        <v>210</v>
      </c>
      <c r="B45" s="72" t="s">
        <v>211</v>
      </c>
      <c r="C45" s="108">
        <v>106910</v>
      </c>
      <c r="D45" s="108">
        <v>104789.65</v>
      </c>
      <c r="E45" s="109">
        <f t="shared" si="0"/>
        <v>98.016696286596201</v>
      </c>
    </row>
    <row r="46" spans="1:5" ht="12.75" customHeight="1" x14ac:dyDescent="0.2">
      <c r="A46" s="117" t="s">
        <v>269</v>
      </c>
      <c r="B46" s="117" t="s">
        <v>270</v>
      </c>
      <c r="C46" s="111">
        <v>106910</v>
      </c>
      <c r="D46" s="111">
        <v>104789.65</v>
      </c>
      <c r="E46" s="109">
        <f t="shared" si="0"/>
        <v>98.016696286596201</v>
      </c>
    </row>
    <row r="47" spans="1:5" ht="22.5" x14ac:dyDescent="0.2">
      <c r="A47" s="118" t="s">
        <v>243</v>
      </c>
      <c r="B47" s="118" t="s">
        <v>244</v>
      </c>
      <c r="C47" s="113">
        <v>100060</v>
      </c>
      <c r="D47" s="113">
        <v>104462.95</v>
      </c>
      <c r="E47" s="109">
        <f t="shared" si="0"/>
        <v>104.40030981411152</v>
      </c>
    </row>
    <row r="48" spans="1:5" x14ac:dyDescent="0.2">
      <c r="A48" s="64" t="s">
        <v>14</v>
      </c>
      <c r="B48" s="64" t="s">
        <v>15</v>
      </c>
      <c r="C48" s="85">
        <v>100060</v>
      </c>
      <c r="D48" s="85">
        <v>104462.95</v>
      </c>
      <c r="E48" s="109">
        <f t="shared" si="0"/>
        <v>104.40030981411152</v>
      </c>
    </row>
    <row r="49" spans="1:5" x14ac:dyDescent="0.2">
      <c r="A49" s="64" t="s">
        <v>97</v>
      </c>
      <c r="B49" s="64" t="s">
        <v>98</v>
      </c>
      <c r="C49" s="85">
        <v>99660</v>
      </c>
      <c r="D49" s="85">
        <v>104325.75</v>
      </c>
      <c r="E49" s="109">
        <f t="shared" si="0"/>
        <v>104.68166767007827</v>
      </c>
    </row>
    <row r="50" spans="1:5" x14ac:dyDescent="0.2">
      <c r="A50" s="64" t="s">
        <v>99</v>
      </c>
      <c r="B50" s="64" t="s">
        <v>100</v>
      </c>
      <c r="C50" s="85">
        <v>14860</v>
      </c>
      <c r="D50" s="85">
        <v>11931.45</v>
      </c>
      <c r="E50" s="109">
        <f t="shared" si="0"/>
        <v>80.292395693135944</v>
      </c>
    </row>
    <row r="51" spans="1:5" x14ac:dyDescent="0.2">
      <c r="A51" s="64" t="s">
        <v>101</v>
      </c>
      <c r="B51" s="64" t="s">
        <v>102</v>
      </c>
      <c r="C51" s="85">
        <v>130</v>
      </c>
      <c r="D51" s="85">
        <v>139.97999999999999</v>
      </c>
      <c r="E51" s="109">
        <f t="shared" si="0"/>
        <v>107.67692307692307</v>
      </c>
    </row>
    <row r="52" spans="1:5" ht="12.75" customHeight="1" x14ac:dyDescent="0.2">
      <c r="A52" s="64" t="s">
        <v>103</v>
      </c>
      <c r="B52" s="64" t="s">
        <v>104</v>
      </c>
      <c r="C52" s="85">
        <v>14600</v>
      </c>
      <c r="D52" s="85">
        <v>11612.29</v>
      </c>
      <c r="E52" s="109">
        <f t="shared" si="0"/>
        <v>79.536232876712333</v>
      </c>
    </row>
    <row r="53" spans="1:5" x14ac:dyDescent="0.2">
      <c r="A53" s="64" t="s">
        <v>105</v>
      </c>
      <c r="B53" s="64" t="s">
        <v>106</v>
      </c>
      <c r="C53" s="85">
        <v>130</v>
      </c>
      <c r="D53" s="85">
        <v>179.18</v>
      </c>
      <c r="E53" s="109">
        <f t="shared" si="0"/>
        <v>137.83076923076925</v>
      </c>
    </row>
    <row r="54" spans="1:5" x14ac:dyDescent="0.2">
      <c r="A54" s="64" t="s">
        <v>107</v>
      </c>
      <c r="B54" s="64" t="s">
        <v>108</v>
      </c>
      <c r="C54" s="85">
        <v>0</v>
      </c>
      <c r="D54" s="85">
        <v>0</v>
      </c>
      <c r="E54" s="109" t="s">
        <v>44</v>
      </c>
    </row>
    <row r="55" spans="1:5" x14ac:dyDescent="0.2">
      <c r="A55" s="64" t="s">
        <v>109</v>
      </c>
      <c r="B55" s="64" t="s">
        <v>110</v>
      </c>
      <c r="C55" s="85">
        <v>65960</v>
      </c>
      <c r="D55" s="85">
        <v>73124.639999999999</v>
      </c>
      <c r="E55" s="109">
        <f t="shared" si="0"/>
        <v>110.8620982413584</v>
      </c>
    </row>
    <row r="56" spans="1:5" x14ac:dyDescent="0.2">
      <c r="A56" s="64" t="s">
        <v>111</v>
      </c>
      <c r="B56" s="64" t="s">
        <v>112</v>
      </c>
      <c r="C56" s="85">
        <v>930</v>
      </c>
      <c r="D56" s="85">
        <v>2464.77</v>
      </c>
      <c r="E56" s="109">
        <f t="shared" si="0"/>
        <v>265.02903225806455</v>
      </c>
    </row>
    <row r="57" spans="1:5" x14ac:dyDescent="0.2">
      <c r="A57" s="64" t="s">
        <v>113</v>
      </c>
      <c r="B57" s="64" t="s">
        <v>114</v>
      </c>
      <c r="C57" s="85">
        <v>64370</v>
      </c>
      <c r="D57" s="85">
        <v>64548.02</v>
      </c>
      <c r="E57" s="109">
        <f t="shared" si="0"/>
        <v>100.27655740251669</v>
      </c>
    </row>
    <row r="58" spans="1:5" x14ac:dyDescent="0.2">
      <c r="A58" s="64" t="s">
        <v>115</v>
      </c>
      <c r="B58" s="64" t="s">
        <v>116</v>
      </c>
      <c r="C58" s="85">
        <v>0</v>
      </c>
      <c r="D58" s="85">
        <v>0</v>
      </c>
      <c r="E58" s="109" t="s">
        <v>44</v>
      </c>
    </row>
    <row r="59" spans="1:5" ht="12.75" customHeight="1" x14ac:dyDescent="0.2">
      <c r="A59" s="64" t="s">
        <v>117</v>
      </c>
      <c r="B59" s="64" t="s">
        <v>118</v>
      </c>
      <c r="C59" s="85">
        <v>530</v>
      </c>
      <c r="D59" s="85">
        <v>632.25</v>
      </c>
      <c r="E59" s="109">
        <f t="shared" si="0"/>
        <v>119.29245283018868</v>
      </c>
    </row>
    <row r="60" spans="1:5" x14ac:dyDescent="0.2">
      <c r="A60" s="64" t="s">
        <v>119</v>
      </c>
      <c r="B60" s="64" t="s">
        <v>120</v>
      </c>
      <c r="C60" s="85">
        <v>130</v>
      </c>
      <c r="D60" s="85">
        <v>5479.6</v>
      </c>
      <c r="E60" s="109">
        <f t="shared" si="0"/>
        <v>4215.0769230769238</v>
      </c>
    </row>
    <row r="61" spans="1:5" x14ac:dyDescent="0.2">
      <c r="A61" s="64" t="s">
        <v>123</v>
      </c>
      <c r="B61" s="64" t="s">
        <v>124</v>
      </c>
      <c r="C61" s="85">
        <v>17910</v>
      </c>
      <c r="D61" s="85">
        <v>18501.75</v>
      </c>
      <c r="E61" s="109">
        <f t="shared" si="0"/>
        <v>103.3040201005025</v>
      </c>
    </row>
    <row r="62" spans="1:5" x14ac:dyDescent="0.2">
      <c r="A62" s="64" t="s">
        <v>125</v>
      </c>
      <c r="B62" s="64" t="s">
        <v>126</v>
      </c>
      <c r="C62" s="85">
        <v>130</v>
      </c>
      <c r="D62" s="85">
        <v>598.66999999999996</v>
      </c>
      <c r="E62" s="109">
        <f t="shared" si="0"/>
        <v>460.51538461538462</v>
      </c>
    </row>
    <row r="63" spans="1:5" x14ac:dyDescent="0.2">
      <c r="A63" s="64" t="s">
        <v>127</v>
      </c>
      <c r="B63" s="64" t="s">
        <v>128</v>
      </c>
      <c r="C63" s="85">
        <v>15130</v>
      </c>
      <c r="D63" s="85">
        <v>5972.5</v>
      </c>
      <c r="E63" s="109">
        <f t="shared" si="0"/>
        <v>39.47455386649041</v>
      </c>
    </row>
    <row r="64" spans="1:5" x14ac:dyDescent="0.2">
      <c r="A64" s="64" t="s">
        <v>129</v>
      </c>
      <c r="B64" s="64" t="s">
        <v>130</v>
      </c>
      <c r="C64" s="85">
        <v>130</v>
      </c>
      <c r="D64" s="85">
        <v>81.180000000000007</v>
      </c>
      <c r="E64" s="109">
        <f t="shared" si="0"/>
        <v>62.446153846153848</v>
      </c>
    </row>
    <row r="65" spans="1:5" x14ac:dyDescent="0.2">
      <c r="A65" s="64" t="s">
        <v>131</v>
      </c>
      <c r="B65" s="64" t="s">
        <v>132</v>
      </c>
      <c r="C65" s="85">
        <v>1460</v>
      </c>
      <c r="D65" s="85">
        <v>2104.75</v>
      </c>
      <c r="E65" s="109">
        <f t="shared" si="0"/>
        <v>144.16095890410958</v>
      </c>
    </row>
    <row r="66" spans="1:5" x14ac:dyDescent="0.2">
      <c r="A66" s="64" t="s">
        <v>133</v>
      </c>
      <c r="B66" s="64" t="s">
        <v>134</v>
      </c>
      <c r="C66" s="85">
        <v>0</v>
      </c>
      <c r="D66" s="85">
        <v>0</v>
      </c>
      <c r="E66" s="109" t="s">
        <v>44</v>
      </c>
    </row>
    <row r="67" spans="1:5" x14ac:dyDescent="0.2">
      <c r="A67" s="64" t="s">
        <v>135</v>
      </c>
      <c r="B67" s="64" t="s">
        <v>136</v>
      </c>
      <c r="C67" s="85">
        <v>530</v>
      </c>
      <c r="D67" s="85">
        <v>261.41000000000003</v>
      </c>
      <c r="E67" s="109">
        <f t="shared" si="0"/>
        <v>49.322641509433964</v>
      </c>
    </row>
    <row r="68" spans="1:5" x14ac:dyDescent="0.2">
      <c r="A68" s="64" t="s">
        <v>137</v>
      </c>
      <c r="B68" s="64" t="s">
        <v>138</v>
      </c>
      <c r="C68" s="85">
        <v>130</v>
      </c>
      <c r="D68" s="85">
        <v>7303.93</v>
      </c>
      <c r="E68" s="109">
        <f t="shared" si="0"/>
        <v>5618.4076923076918</v>
      </c>
    </row>
    <row r="69" spans="1:5" x14ac:dyDescent="0.2">
      <c r="A69" s="64" t="s">
        <v>139</v>
      </c>
      <c r="B69" s="64" t="s">
        <v>140</v>
      </c>
      <c r="C69" s="85">
        <v>270</v>
      </c>
      <c r="D69" s="85">
        <v>264.52</v>
      </c>
      <c r="E69" s="109">
        <f t="shared" si="0"/>
        <v>97.970370370370361</v>
      </c>
    </row>
    <row r="70" spans="1:5" x14ac:dyDescent="0.2">
      <c r="A70" s="64" t="s">
        <v>141</v>
      </c>
      <c r="B70" s="64" t="s">
        <v>142</v>
      </c>
      <c r="C70" s="85">
        <v>130</v>
      </c>
      <c r="D70" s="85">
        <v>1914.79</v>
      </c>
      <c r="E70" s="109">
        <f t="shared" si="0"/>
        <v>1472.9153846153845</v>
      </c>
    </row>
    <row r="71" spans="1:5" x14ac:dyDescent="0.2">
      <c r="A71" s="64" t="s">
        <v>143</v>
      </c>
      <c r="B71" s="64" t="s">
        <v>144</v>
      </c>
      <c r="C71" s="85">
        <v>930</v>
      </c>
      <c r="D71" s="85">
        <v>767.91</v>
      </c>
      <c r="E71" s="109">
        <f t="shared" si="0"/>
        <v>82.57096774193549</v>
      </c>
    </row>
    <row r="72" spans="1:5" x14ac:dyDescent="0.2">
      <c r="A72" s="64" t="s">
        <v>147</v>
      </c>
      <c r="B72" s="64" t="s">
        <v>148</v>
      </c>
      <c r="C72" s="85">
        <v>530</v>
      </c>
      <c r="D72" s="85">
        <v>0</v>
      </c>
      <c r="E72" s="109">
        <f t="shared" si="0"/>
        <v>0</v>
      </c>
    </row>
    <row r="73" spans="1:5" x14ac:dyDescent="0.2">
      <c r="A73" s="64" t="s">
        <v>149</v>
      </c>
      <c r="B73" s="64" t="s">
        <v>150</v>
      </c>
      <c r="C73" s="85">
        <v>0</v>
      </c>
      <c r="D73" s="85">
        <v>58.18</v>
      </c>
      <c r="E73" s="109" t="s">
        <v>44</v>
      </c>
    </row>
    <row r="74" spans="1:5" x14ac:dyDescent="0.2">
      <c r="A74" s="64" t="s">
        <v>151</v>
      </c>
      <c r="B74" s="64" t="s">
        <v>152</v>
      </c>
      <c r="C74" s="85">
        <v>130</v>
      </c>
      <c r="D74" s="85">
        <v>28.98</v>
      </c>
      <c r="E74" s="109">
        <f t="shared" si="0"/>
        <v>22.292307692307691</v>
      </c>
    </row>
    <row r="75" spans="1:5" x14ac:dyDescent="0.2">
      <c r="A75" s="64" t="s">
        <v>153</v>
      </c>
      <c r="B75" s="64" t="s">
        <v>154</v>
      </c>
      <c r="C75" s="85">
        <v>0</v>
      </c>
      <c r="D75" s="85">
        <v>0</v>
      </c>
      <c r="E75" s="109" t="s">
        <v>44</v>
      </c>
    </row>
    <row r="76" spans="1:5" x14ac:dyDescent="0.2">
      <c r="A76" s="64" t="s">
        <v>155</v>
      </c>
      <c r="B76" s="64" t="s">
        <v>156</v>
      </c>
      <c r="C76" s="85">
        <v>0</v>
      </c>
      <c r="D76" s="85">
        <v>0</v>
      </c>
      <c r="E76" s="109" t="s">
        <v>44</v>
      </c>
    </row>
    <row r="77" spans="1:5" x14ac:dyDescent="0.2">
      <c r="A77" s="64" t="s">
        <v>157</v>
      </c>
      <c r="B77" s="64" t="s">
        <v>144</v>
      </c>
      <c r="C77" s="85">
        <v>270</v>
      </c>
      <c r="D77" s="85">
        <v>680.75</v>
      </c>
      <c r="E77" s="109">
        <f t="shared" ref="E77:E90" si="1">D77/C77*100</f>
        <v>252.12962962962965</v>
      </c>
    </row>
    <row r="78" spans="1:5" x14ac:dyDescent="0.2">
      <c r="A78" s="64" t="s">
        <v>158</v>
      </c>
      <c r="B78" s="64" t="s">
        <v>159</v>
      </c>
      <c r="C78" s="85">
        <v>400</v>
      </c>
      <c r="D78" s="85">
        <v>137.19999999999999</v>
      </c>
      <c r="E78" s="109">
        <f t="shared" si="1"/>
        <v>34.299999999999997</v>
      </c>
    </row>
    <row r="79" spans="1:5" x14ac:dyDescent="0.2">
      <c r="A79" s="64" t="s">
        <v>160</v>
      </c>
      <c r="B79" s="64" t="s">
        <v>161</v>
      </c>
      <c r="C79" s="85">
        <v>400</v>
      </c>
      <c r="D79" s="85">
        <v>137.19999999999999</v>
      </c>
      <c r="E79" s="109">
        <f t="shared" si="1"/>
        <v>34.299999999999997</v>
      </c>
    </row>
    <row r="80" spans="1:5" x14ac:dyDescent="0.2">
      <c r="A80" s="64" t="s">
        <v>162</v>
      </c>
      <c r="B80" s="64" t="s">
        <v>163</v>
      </c>
      <c r="C80" s="85">
        <v>270</v>
      </c>
      <c r="D80" s="85">
        <v>122.72</v>
      </c>
      <c r="E80" s="109">
        <f t="shared" si="1"/>
        <v>45.451851851851849</v>
      </c>
    </row>
    <row r="81" spans="1:5" x14ac:dyDescent="0.2">
      <c r="A81" s="64" t="s">
        <v>166</v>
      </c>
      <c r="B81" s="64" t="s">
        <v>167</v>
      </c>
      <c r="C81" s="85">
        <v>130</v>
      </c>
      <c r="D81" s="85">
        <v>14.32</v>
      </c>
      <c r="E81" s="109">
        <f t="shared" si="1"/>
        <v>11.015384615384615</v>
      </c>
    </row>
    <row r="82" spans="1:5" x14ac:dyDescent="0.2">
      <c r="A82" s="64" t="s">
        <v>168</v>
      </c>
      <c r="B82" s="64" t="s">
        <v>169</v>
      </c>
      <c r="C82" s="85">
        <v>0</v>
      </c>
      <c r="D82" s="85">
        <v>0.16</v>
      </c>
      <c r="E82" s="109" t="s">
        <v>44</v>
      </c>
    </row>
    <row r="83" spans="1:5" ht="22.5" customHeight="1" x14ac:dyDescent="0.2">
      <c r="A83" s="118" t="s">
        <v>245</v>
      </c>
      <c r="B83" s="118" t="s">
        <v>246</v>
      </c>
      <c r="C83" s="113">
        <v>6850</v>
      </c>
      <c r="D83" s="113">
        <v>326.7</v>
      </c>
      <c r="E83" s="109">
        <f t="shared" si="1"/>
        <v>4.7693430656934304</v>
      </c>
    </row>
    <row r="84" spans="1:5" x14ac:dyDescent="0.2">
      <c r="A84" s="64" t="s">
        <v>16</v>
      </c>
      <c r="B84" s="64" t="s">
        <v>17</v>
      </c>
      <c r="C84" s="85">
        <v>6850</v>
      </c>
      <c r="D84" s="85">
        <v>326.7</v>
      </c>
      <c r="E84" s="109">
        <f t="shared" si="1"/>
        <v>4.7693430656934304</v>
      </c>
    </row>
    <row r="85" spans="1:5" ht="12.75" customHeight="1" x14ac:dyDescent="0.2">
      <c r="A85" s="64" t="s">
        <v>183</v>
      </c>
      <c r="B85" s="64" t="s">
        <v>184</v>
      </c>
      <c r="C85" s="85">
        <v>6850</v>
      </c>
      <c r="D85" s="85">
        <v>326.7</v>
      </c>
      <c r="E85" s="109">
        <f t="shared" si="1"/>
        <v>4.7693430656934304</v>
      </c>
    </row>
    <row r="86" spans="1:5" x14ac:dyDescent="0.2">
      <c r="A86" s="64" t="s">
        <v>185</v>
      </c>
      <c r="B86" s="64" t="s">
        <v>186</v>
      </c>
      <c r="C86" s="85">
        <v>0</v>
      </c>
      <c r="D86" s="85">
        <v>0</v>
      </c>
      <c r="E86" s="109" t="s">
        <v>44</v>
      </c>
    </row>
    <row r="87" spans="1:5" x14ac:dyDescent="0.2">
      <c r="A87" s="64" t="s">
        <v>187</v>
      </c>
      <c r="B87" s="64" t="s">
        <v>188</v>
      </c>
      <c r="C87" s="85">
        <v>0</v>
      </c>
      <c r="D87" s="85">
        <v>0</v>
      </c>
      <c r="E87" s="109" t="s">
        <v>44</v>
      </c>
    </row>
    <row r="88" spans="1:5" x14ac:dyDescent="0.2">
      <c r="A88" s="64" t="s">
        <v>189</v>
      </c>
      <c r="B88" s="64" t="s">
        <v>190</v>
      </c>
      <c r="C88" s="85">
        <v>6850</v>
      </c>
      <c r="D88" s="85">
        <v>326.7</v>
      </c>
      <c r="E88" s="109">
        <f t="shared" si="1"/>
        <v>4.7693430656934304</v>
      </c>
    </row>
    <row r="89" spans="1:5" x14ac:dyDescent="0.2">
      <c r="A89" s="64" t="s">
        <v>191</v>
      </c>
      <c r="B89" s="64" t="s">
        <v>192</v>
      </c>
      <c r="C89" s="85">
        <v>3960</v>
      </c>
      <c r="D89" s="85">
        <v>219.6</v>
      </c>
      <c r="E89" s="109">
        <f t="shared" si="1"/>
        <v>5.545454545454545</v>
      </c>
    </row>
    <row r="90" spans="1:5" x14ac:dyDescent="0.2">
      <c r="A90" s="64" t="s">
        <v>197</v>
      </c>
      <c r="B90" s="64" t="s">
        <v>198</v>
      </c>
      <c r="C90" s="85">
        <v>2890</v>
      </c>
      <c r="D90" s="85">
        <v>107.1</v>
      </c>
      <c r="E90" s="109">
        <f t="shared" si="1"/>
        <v>3.7058823529411762</v>
      </c>
    </row>
    <row r="91" spans="1:5" ht="12.75" customHeight="1" x14ac:dyDescent="0.2">
      <c r="A91" s="64" t="s">
        <v>199</v>
      </c>
      <c r="B91" s="64" t="s">
        <v>200</v>
      </c>
      <c r="C91" s="85">
        <v>0</v>
      </c>
      <c r="D91" s="85">
        <v>0</v>
      </c>
      <c r="E91" s="109" t="s">
        <v>44</v>
      </c>
    </row>
    <row r="92" spans="1:5" x14ac:dyDescent="0.2">
      <c r="A92" s="64" t="s">
        <v>201</v>
      </c>
      <c r="B92" s="64" t="s">
        <v>202</v>
      </c>
      <c r="C92" s="85">
        <v>0</v>
      </c>
      <c r="D92" s="85">
        <v>0</v>
      </c>
      <c r="E92" s="109" t="s">
        <v>44</v>
      </c>
    </row>
    <row r="93" spans="1:5" x14ac:dyDescent="0.2">
      <c r="A93" s="72" t="s">
        <v>271</v>
      </c>
      <c r="B93" s="72" t="s">
        <v>213</v>
      </c>
      <c r="C93" s="108">
        <v>0</v>
      </c>
      <c r="D93" s="108">
        <v>5252.19</v>
      </c>
      <c r="E93" s="109" t="s">
        <v>44</v>
      </c>
    </row>
    <row r="94" spans="1:5" x14ac:dyDescent="0.2">
      <c r="A94" s="119" t="s">
        <v>212</v>
      </c>
      <c r="B94" s="119" t="s">
        <v>213</v>
      </c>
      <c r="C94" s="120">
        <v>0</v>
      </c>
      <c r="D94" s="120">
        <v>5252.19</v>
      </c>
      <c r="E94" s="109" t="s">
        <v>44</v>
      </c>
    </row>
    <row r="95" spans="1:5" ht="12.75" customHeight="1" x14ac:dyDescent="0.2">
      <c r="A95" s="117" t="s">
        <v>269</v>
      </c>
      <c r="B95" s="117" t="s">
        <v>270</v>
      </c>
      <c r="C95" s="111">
        <v>0</v>
      </c>
      <c r="D95" s="111">
        <v>5252.19</v>
      </c>
      <c r="E95" s="109" t="s">
        <v>44</v>
      </c>
    </row>
    <row r="96" spans="1:5" ht="22.5" x14ac:dyDescent="0.2">
      <c r="A96" s="118" t="s">
        <v>243</v>
      </c>
      <c r="B96" s="118" t="s">
        <v>244</v>
      </c>
      <c r="C96" s="113">
        <v>0</v>
      </c>
      <c r="D96" s="113">
        <v>4750.37</v>
      </c>
      <c r="E96" s="109" t="s">
        <v>44</v>
      </c>
    </row>
    <row r="97" spans="1:5" x14ac:dyDescent="0.2">
      <c r="A97" s="64" t="s">
        <v>14</v>
      </c>
      <c r="B97" s="64" t="s">
        <v>15</v>
      </c>
      <c r="C97" s="85">
        <v>0</v>
      </c>
      <c r="D97" s="85">
        <v>4750.37</v>
      </c>
      <c r="E97" s="109" t="s">
        <v>44</v>
      </c>
    </row>
    <row r="98" spans="1:5" x14ac:dyDescent="0.2">
      <c r="A98" s="64" t="s">
        <v>80</v>
      </c>
      <c r="B98" s="64" t="s">
        <v>81</v>
      </c>
      <c r="C98" s="85">
        <v>0</v>
      </c>
      <c r="D98" s="85">
        <v>760</v>
      </c>
      <c r="E98" s="109" t="s">
        <v>44</v>
      </c>
    </row>
    <row r="99" spans="1:5" x14ac:dyDescent="0.2">
      <c r="A99" s="64" t="s">
        <v>90</v>
      </c>
      <c r="B99" s="64" t="s">
        <v>91</v>
      </c>
      <c r="C99" s="85">
        <v>0</v>
      </c>
      <c r="D99" s="85">
        <v>760</v>
      </c>
      <c r="E99" s="109" t="s">
        <v>44</v>
      </c>
    </row>
    <row r="100" spans="1:5" x14ac:dyDescent="0.2">
      <c r="A100" s="64" t="s">
        <v>92</v>
      </c>
      <c r="B100" s="64" t="s">
        <v>91</v>
      </c>
      <c r="C100" s="85">
        <v>0</v>
      </c>
      <c r="D100" s="85">
        <v>760</v>
      </c>
      <c r="E100" s="109" t="s">
        <v>44</v>
      </c>
    </row>
    <row r="101" spans="1:5" x14ac:dyDescent="0.2">
      <c r="A101" s="64" t="s">
        <v>97</v>
      </c>
      <c r="B101" s="64" t="s">
        <v>98</v>
      </c>
      <c r="C101" s="85">
        <v>0</v>
      </c>
      <c r="D101" s="85">
        <v>3990.37</v>
      </c>
      <c r="E101" s="109" t="s">
        <v>44</v>
      </c>
    </row>
    <row r="102" spans="1:5" x14ac:dyDescent="0.2">
      <c r="A102" s="64" t="s">
        <v>99</v>
      </c>
      <c r="B102" s="64" t="s">
        <v>100</v>
      </c>
      <c r="C102" s="85">
        <v>0</v>
      </c>
      <c r="D102" s="85">
        <v>0</v>
      </c>
      <c r="E102" s="109" t="s">
        <v>44</v>
      </c>
    </row>
    <row r="103" spans="1:5" x14ac:dyDescent="0.2">
      <c r="A103" s="64" t="s">
        <v>101</v>
      </c>
      <c r="B103" s="64" t="s">
        <v>102</v>
      </c>
      <c r="C103" s="85">
        <v>0</v>
      </c>
      <c r="D103" s="85">
        <v>0</v>
      </c>
      <c r="E103" s="109" t="s">
        <v>44</v>
      </c>
    </row>
    <row r="104" spans="1:5" ht="12.75" customHeight="1" x14ac:dyDescent="0.2">
      <c r="A104" s="64" t="s">
        <v>103</v>
      </c>
      <c r="B104" s="64" t="s">
        <v>104</v>
      </c>
      <c r="C104" s="85">
        <v>0</v>
      </c>
      <c r="D104" s="85">
        <v>0</v>
      </c>
      <c r="E104" s="109" t="s">
        <v>44</v>
      </c>
    </row>
    <row r="105" spans="1:5" x14ac:dyDescent="0.2">
      <c r="A105" s="64" t="s">
        <v>105</v>
      </c>
      <c r="B105" s="64" t="s">
        <v>106</v>
      </c>
      <c r="C105" s="85">
        <v>0</v>
      </c>
      <c r="D105" s="85">
        <v>0</v>
      </c>
      <c r="E105" s="109" t="s">
        <v>44</v>
      </c>
    </row>
    <row r="106" spans="1:5" x14ac:dyDescent="0.2">
      <c r="A106" s="64" t="s">
        <v>107</v>
      </c>
      <c r="B106" s="64" t="s">
        <v>108</v>
      </c>
      <c r="C106" s="85">
        <v>0</v>
      </c>
      <c r="D106" s="85">
        <v>0</v>
      </c>
      <c r="E106" s="109" t="s">
        <v>44</v>
      </c>
    </row>
    <row r="107" spans="1:5" x14ac:dyDescent="0.2">
      <c r="A107" s="64" t="s">
        <v>109</v>
      </c>
      <c r="B107" s="64" t="s">
        <v>110</v>
      </c>
      <c r="C107" s="85">
        <v>0</v>
      </c>
      <c r="D107" s="85">
        <v>968.49</v>
      </c>
      <c r="E107" s="109" t="s">
        <v>44</v>
      </c>
    </row>
    <row r="108" spans="1:5" x14ac:dyDescent="0.2">
      <c r="A108" s="64" t="s">
        <v>111</v>
      </c>
      <c r="B108" s="64" t="s">
        <v>112</v>
      </c>
      <c r="C108" s="85">
        <v>0</v>
      </c>
      <c r="D108" s="85">
        <v>177.67</v>
      </c>
      <c r="E108" s="109" t="s">
        <v>44</v>
      </c>
    </row>
    <row r="109" spans="1:5" x14ac:dyDescent="0.2">
      <c r="A109" s="64" t="s">
        <v>113</v>
      </c>
      <c r="B109" s="64" t="s">
        <v>114</v>
      </c>
      <c r="C109" s="85">
        <v>0</v>
      </c>
      <c r="D109" s="85">
        <v>790.82</v>
      </c>
      <c r="E109" s="109" t="s">
        <v>44</v>
      </c>
    </row>
    <row r="110" spans="1:5" x14ac:dyDescent="0.2">
      <c r="A110" s="64" t="s">
        <v>115</v>
      </c>
      <c r="B110" s="64" t="s">
        <v>116</v>
      </c>
      <c r="C110" s="85">
        <v>0</v>
      </c>
      <c r="D110" s="85">
        <v>0</v>
      </c>
      <c r="E110" s="109" t="s">
        <v>44</v>
      </c>
    </row>
    <row r="111" spans="1:5" ht="12.75" customHeight="1" x14ac:dyDescent="0.2">
      <c r="A111" s="64" t="s">
        <v>117</v>
      </c>
      <c r="B111" s="64" t="s">
        <v>118</v>
      </c>
      <c r="C111" s="85">
        <v>0</v>
      </c>
      <c r="D111" s="85">
        <v>0</v>
      </c>
      <c r="E111" s="109" t="s">
        <v>44</v>
      </c>
    </row>
    <row r="112" spans="1:5" x14ac:dyDescent="0.2">
      <c r="A112" s="64" t="s">
        <v>119</v>
      </c>
      <c r="B112" s="64" t="s">
        <v>120</v>
      </c>
      <c r="C112" s="85">
        <v>0</v>
      </c>
      <c r="D112" s="85">
        <v>0</v>
      </c>
      <c r="E112" s="109" t="s">
        <v>44</v>
      </c>
    </row>
    <row r="113" spans="1:5" x14ac:dyDescent="0.2">
      <c r="A113" s="64" t="s">
        <v>121</v>
      </c>
      <c r="B113" s="64" t="s">
        <v>122</v>
      </c>
      <c r="C113" s="85">
        <v>0</v>
      </c>
      <c r="D113" s="85">
        <v>0</v>
      </c>
      <c r="E113" s="109" t="s">
        <v>44</v>
      </c>
    </row>
    <row r="114" spans="1:5" x14ac:dyDescent="0.2">
      <c r="A114" s="64" t="s">
        <v>123</v>
      </c>
      <c r="B114" s="64" t="s">
        <v>124</v>
      </c>
      <c r="C114" s="85">
        <v>0</v>
      </c>
      <c r="D114" s="85">
        <v>883.75</v>
      </c>
      <c r="E114" s="109" t="s">
        <v>44</v>
      </c>
    </row>
    <row r="115" spans="1:5" x14ac:dyDescent="0.2">
      <c r="A115" s="64" t="s">
        <v>125</v>
      </c>
      <c r="B115" s="64" t="s">
        <v>126</v>
      </c>
      <c r="C115" s="85">
        <v>0</v>
      </c>
      <c r="D115" s="85">
        <v>0</v>
      </c>
      <c r="E115" s="109" t="s">
        <v>44</v>
      </c>
    </row>
    <row r="116" spans="1:5" x14ac:dyDescent="0.2">
      <c r="A116" s="64" t="s">
        <v>127</v>
      </c>
      <c r="B116" s="64" t="s">
        <v>128</v>
      </c>
      <c r="C116" s="85">
        <v>0</v>
      </c>
      <c r="D116" s="85">
        <v>0</v>
      </c>
      <c r="E116" s="109" t="s">
        <v>44</v>
      </c>
    </row>
    <row r="117" spans="1:5" x14ac:dyDescent="0.2">
      <c r="A117" s="64" t="s">
        <v>129</v>
      </c>
      <c r="B117" s="64" t="s">
        <v>130</v>
      </c>
      <c r="C117" s="85">
        <v>0</v>
      </c>
      <c r="D117" s="85">
        <v>0</v>
      </c>
      <c r="E117" s="109" t="s">
        <v>44</v>
      </c>
    </row>
    <row r="118" spans="1:5" x14ac:dyDescent="0.2">
      <c r="A118" s="64" t="s">
        <v>131</v>
      </c>
      <c r="B118" s="64" t="s">
        <v>132</v>
      </c>
      <c r="C118" s="85">
        <v>0</v>
      </c>
      <c r="D118" s="85">
        <v>571.05999999999995</v>
      </c>
      <c r="E118" s="109" t="s">
        <v>44</v>
      </c>
    </row>
    <row r="119" spans="1:5" x14ac:dyDescent="0.2">
      <c r="A119" s="64" t="s">
        <v>135</v>
      </c>
      <c r="B119" s="64" t="s">
        <v>136</v>
      </c>
      <c r="C119" s="85">
        <v>0</v>
      </c>
      <c r="D119" s="85">
        <v>0</v>
      </c>
      <c r="E119" s="109" t="s">
        <v>44</v>
      </c>
    </row>
    <row r="120" spans="1:5" x14ac:dyDescent="0.2">
      <c r="A120" s="64" t="s">
        <v>137</v>
      </c>
      <c r="B120" s="64" t="s">
        <v>138</v>
      </c>
      <c r="C120" s="85">
        <v>0</v>
      </c>
      <c r="D120" s="85">
        <v>312.69</v>
      </c>
      <c r="E120" s="109" t="s">
        <v>44</v>
      </c>
    </row>
    <row r="121" spans="1:5" x14ac:dyDescent="0.2">
      <c r="A121" s="64" t="s">
        <v>139</v>
      </c>
      <c r="B121" s="64" t="s">
        <v>140</v>
      </c>
      <c r="C121" s="85">
        <v>0</v>
      </c>
      <c r="D121" s="85">
        <v>0</v>
      </c>
      <c r="E121" s="109" t="s">
        <v>44</v>
      </c>
    </row>
    <row r="122" spans="1:5" x14ac:dyDescent="0.2">
      <c r="A122" s="64" t="s">
        <v>141</v>
      </c>
      <c r="B122" s="64" t="s">
        <v>142</v>
      </c>
      <c r="C122" s="85">
        <v>0</v>
      </c>
      <c r="D122" s="85">
        <v>0</v>
      </c>
      <c r="E122" s="109" t="s">
        <v>44</v>
      </c>
    </row>
    <row r="123" spans="1:5" x14ac:dyDescent="0.2">
      <c r="A123" s="64" t="s">
        <v>143</v>
      </c>
      <c r="B123" s="64" t="s">
        <v>144</v>
      </c>
      <c r="C123" s="85">
        <v>0</v>
      </c>
      <c r="D123" s="85">
        <v>2138.13</v>
      </c>
      <c r="E123" s="109" t="s">
        <v>44</v>
      </c>
    </row>
    <row r="124" spans="1:5" ht="12.75" customHeight="1" x14ac:dyDescent="0.2">
      <c r="A124" s="64" t="s">
        <v>145</v>
      </c>
      <c r="B124" s="64" t="s">
        <v>146</v>
      </c>
      <c r="C124" s="85">
        <v>0</v>
      </c>
      <c r="D124" s="85">
        <v>0</v>
      </c>
      <c r="E124" s="109" t="s">
        <v>44</v>
      </c>
    </row>
    <row r="125" spans="1:5" x14ac:dyDescent="0.2">
      <c r="A125" s="64" t="s">
        <v>149</v>
      </c>
      <c r="B125" s="64" t="s">
        <v>150</v>
      </c>
      <c r="C125" s="85">
        <v>0</v>
      </c>
      <c r="D125" s="85">
        <v>0</v>
      </c>
      <c r="E125" s="109" t="s">
        <v>44</v>
      </c>
    </row>
    <row r="126" spans="1:5" x14ac:dyDescent="0.2">
      <c r="A126" s="64" t="s">
        <v>151</v>
      </c>
      <c r="B126" s="64" t="s">
        <v>152</v>
      </c>
      <c r="C126" s="85">
        <v>0</v>
      </c>
      <c r="D126" s="85">
        <v>0</v>
      </c>
      <c r="E126" s="109" t="s">
        <v>44</v>
      </c>
    </row>
    <row r="127" spans="1:5" x14ac:dyDescent="0.2">
      <c r="A127" s="64" t="s">
        <v>153</v>
      </c>
      <c r="B127" s="64" t="s">
        <v>154</v>
      </c>
      <c r="C127" s="85">
        <v>0</v>
      </c>
      <c r="D127" s="85">
        <v>2138.13</v>
      </c>
      <c r="E127" s="109" t="s">
        <v>44</v>
      </c>
    </row>
    <row r="128" spans="1:5" x14ac:dyDescent="0.2">
      <c r="A128" s="64" t="s">
        <v>157</v>
      </c>
      <c r="B128" s="64" t="s">
        <v>144</v>
      </c>
      <c r="C128" s="85">
        <v>0</v>
      </c>
      <c r="D128" s="85">
        <v>0</v>
      </c>
      <c r="E128" s="109" t="s">
        <v>44</v>
      </c>
    </row>
    <row r="129" spans="1:5" x14ac:dyDescent="0.2">
      <c r="A129" s="64" t="s">
        <v>158</v>
      </c>
      <c r="B129" s="64" t="s">
        <v>159</v>
      </c>
      <c r="C129" s="85">
        <v>0</v>
      </c>
      <c r="D129" s="85">
        <v>0</v>
      </c>
      <c r="E129" s="109" t="s">
        <v>44</v>
      </c>
    </row>
    <row r="130" spans="1:5" x14ac:dyDescent="0.2">
      <c r="A130" s="64" t="s">
        <v>160</v>
      </c>
      <c r="B130" s="64" t="s">
        <v>161</v>
      </c>
      <c r="C130" s="85">
        <v>0</v>
      </c>
      <c r="D130" s="85">
        <v>0</v>
      </c>
      <c r="E130" s="109" t="s">
        <v>44</v>
      </c>
    </row>
    <row r="131" spans="1:5" x14ac:dyDescent="0.2">
      <c r="A131" s="64" t="s">
        <v>162</v>
      </c>
      <c r="B131" s="64" t="s">
        <v>163</v>
      </c>
      <c r="C131" s="85">
        <v>0</v>
      </c>
      <c r="D131" s="85">
        <v>0</v>
      </c>
      <c r="E131" s="109" t="s">
        <v>44</v>
      </c>
    </row>
    <row r="132" spans="1:5" x14ac:dyDescent="0.2">
      <c r="A132" s="64" t="s">
        <v>166</v>
      </c>
      <c r="B132" s="64" t="s">
        <v>167</v>
      </c>
      <c r="C132" s="85">
        <v>0</v>
      </c>
      <c r="D132" s="85">
        <v>0</v>
      </c>
      <c r="E132" s="109" t="s">
        <v>44</v>
      </c>
    </row>
    <row r="133" spans="1:5" x14ac:dyDescent="0.2">
      <c r="A133" s="64" t="s">
        <v>168</v>
      </c>
      <c r="B133" s="64" t="s">
        <v>169</v>
      </c>
      <c r="C133" s="85">
        <v>0</v>
      </c>
      <c r="D133" s="85">
        <v>0</v>
      </c>
      <c r="E133" s="109" t="s">
        <v>44</v>
      </c>
    </row>
    <row r="134" spans="1:5" x14ac:dyDescent="0.2">
      <c r="A134" s="64" t="s">
        <v>170</v>
      </c>
      <c r="B134" s="64" t="s">
        <v>171</v>
      </c>
      <c r="C134" s="85">
        <v>0</v>
      </c>
      <c r="D134" s="85">
        <v>0</v>
      </c>
      <c r="E134" s="109" t="s">
        <v>44</v>
      </c>
    </row>
    <row r="135" spans="1:5" x14ac:dyDescent="0.2">
      <c r="A135" s="64" t="s">
        <v>172</v>
      </c>
      <c r="B135" s="64" t="s">
        <v>66</v>
      </c>
      <c r="C135" s="85">
        <v>0</v>
      </c>
      <c r="D135" s="85">
        <v>0</v>
      </c>
      <c r="E135" s="109" t="s">
        <v>44</v>
      </c>
    </row>
    <row r="136" spans="1:5" x14ac:dyDescent="0.2">
      <c r="A136" s="64" t="s">
        <v>173</v>
      </c>
      <c r="B136" s="64" t="s">
        <v>174</v>
      </c>
      <c r="C136" s="85">
        <v>0</v>
      </c>
      <c r="D136" s="85">
        <v>0</v>
      </c>
      <c r="E136" s="109" t="s">
        <v>44</v>
      </c>
    </row>
    <row r="137" spans="1:5" ht="22.5" customHeight="1" x14ac:dyDescent="0.2">
      <c r="A137" s="118" t="s">
        <v>245</v>
      </c>
      <c r="B137" s="118" t="s">
        <v>246</v>
      </c>
      <c r="C137" s="113">
        <v>0</v>
      </c>
      <c r="D137" s="113">
        <v>501.82</v>
      </c>
      <c r="E137" s="109" t="s">
        <v>44</v>
      </c>
    </row>
    <row r="138" spans="1:5" x14ac:dyDescent="0.2">
      <c r="A138" s="64" t="s">
        <v>16</v>
      </c>
      <c r="B138" s="64" t="s">
        <v>17</v>
      </c>
      <c r="C138" s="85">
        <v>0</v>
      </c>
      <c r="D138" s="85">
        <v>501.82</v>
      </c>
      <c r="E138" s="109" t="s">
        <v>44</v>
      </c>
    </row>
    <row r="139" spans="1:5" ht="12.75" customHeight="1" x14ac:dyDescent="0.2">
      <c r="A139" s="64" t="s">
        <v>183</v>
      </c>
      <c r="B139" s="64" t="s">
        <v>184</v>
      </c>
      <c r="C139" s="85">
        <v>0</v>
      </c>
      <c r="D139" s="85">
        <v>501.82</v>
      </c>
      <c r="E139" s="109" t="s">
        <v>44</v>
      </c>
    </row>
    <row r="140" spans="1:5" x14ac:dyDescent="0.2">
      <c r="A140" s="64" t="s">
        <v>189</v>
      </c>
      <c r="B140" s="64" t="s">
        <v>190</v>
      </c>
      <c r="C140" s="85">
        <v>0</v>
      </c>
      <c r="D140" s="85">
        <v>501.82</v>
      </c>
      <c r="E140" s="109" t="s">
        <v>44</v>
      </c>
    </row>
    <row r="141" spans="1:5" x14ac:dyDescent="0.2">
      <c r="A141" s="64" t="s">
        <v>191</v>
      </c>
      <c r="B141" s="64" t="s">
        <v>192</v>
      </c>
      <c r="C141" s="85">
        <v>0</v>
      </c>
      <c r="D141" s="85">
        <v>501.82</v>
      </c>
      <c r="E141" s="109" t="s">
        <v>44</v>
      </c>
    </row>
    <row r="142" spans="1:5" x14ac:dyDescent="0.2">
      <c r="A142" s="64" t="s">
        <v>193</v>
      </c>
      <c r="B142" s="64" t="s">
        <v>194</v>
      </c>
      <c r="C142" s="85">
        <v>0</v>
      </c>
      <c r="D142" s="85">
        <v>0</v>
      </c>
      <c r="E142" s="109" t="s">
        <v>44</v>
      </c>
    </row>
    <row r="143" spans="1:5" x14ac:dyDescent="0.2">
      <c r="A143" s="64" t="s">
        <v>195</v>
      </c>
      <c r="B143" s="64" t="s">
        <v>196</v>
      </c>
      <c r="C143" s="85">
        <v>0</v>
      </c>
      <c r="D143" s="85">
        <v>0</v>
      </c>
      <c r="E143" s="109" t="s">
        <v>44</v>
      </c>
    </row>
    <row r="144" spans="1:5" x14ac:dyDescent="0.2">
      <c r="A144" s="64" t="s">
        <v>197</v>
      </c>
      <c r="B144" s="64" t="s">
        <v>198</v>
      </c>
      <c r="C144" s="85">
        <v>0</v>
      </c>
      <c r="D144" s="85">
        <v>0</v>
      </c>
      <c r="E144" s="109" t="s">
        <v>44</v>
      </c>
    </row>
    <row r="145" spans="1:5" x14ac:dyDescent="0.2">
      <c r="A145" s="72" t="s">
        <v>272</v>
      </c>
      <c r="B145" s="72" t="s">
        <v>273</v>
      </c>
      <c r="C145" s="108">
        <v>87000</v>
      </c>
      <c r="D145" s="108">
        <v>79492.160000000003</v>
      </c>
      <c r="E145" s="109">
        <f t="shared" ref="E145:E199" si="2">D145/C145*100</f>
        <v>91.370298850574713</v>
      </c>
    </row>
    <row r="146" spans="1:5" x14ac:dyDescent="0.2">
      <c r="A146" s="119" t="s">
        <v>214</v>
      </c>
      <c r="B146" s="119" t="s">
        <v>215</v>
      </c>
      <c r="C146" s="120">
        <v>87000</v>
      </c>
      <c r="D146" s="120">
        <v>79492.160000000003</v>
      </c>
      <c r="E146" s="109">
        <f t="shared" si="2"/>
        <v>91.370298850574713</v>
      </c>
    </row>
    <row r="147" spans="1:5" ht="12.75" customHeight="1" x14ac:dyDescent="0.2">
      <c r="A147" s="117" t="s">
        <v>269</v>
      </c>
      <c r="B147" s="117" t="s">
        <v>270</v>
      </c>
      <c r="C147" s="111">
        <v>87000</v>
      </c>
      <c r="D147" s="111">
        <v>79492.160000000003</v>
      </c>
      <c r="E147" s="109">
        <f t="shared" si="2"/>
        <v>91.370298850574713</v>
      </c>
    </row>
    <row r="148" spans="1:5" ht="22.5" x14ac:dyDescent="0.2">
      <c r="A148" s="118" t="s">
        <v>243</v>
      </c>
      <c r="B148" s="118" t="s">
        <v>244</v>
      </c>
      <c r="C148" s="113">
        <v>70400</v>
      </c>
      <c r="D148" s="113">
        <v>60994.13</v>
      </c>
      <c r="E148" s="109">
        <f t="shared" si="2"/>
        <v>86.639389204545452</v>
      </c>
    </row>
    <row r="149" spans="1:5" x14ac:dyDescent="0.2">
      <c r="A149" s="64" t="s">
        <v>14</v>
      </c>
      <c r="B149" s="64" t="s">
        <v>15</v>
      </c>
      <c r="C149" s="85">
        <v>70400</v>
      </c>
      <c r="D149" s="85">
        <v>60994.13</v>
      </c>
      <c r="E149" s="109">
        <f t="shared" si="2"/>
        <v>86.639389204545452</v>
      </c>
    </row>
    <row r="150" spans="1:5" x14ac:dyDescent="0.2">
      <c r="A150" s="64" t="s">
        <v>97</v>
      </c>
      <c r="B150" s="64" t="s">
        <v>98</v>
      </c>
      <c r="C150" s="85">
        <v>69300</v>
      </c>
      <c r="D150" s="85">
        <v>60157.86</v>
      </c>
      <c r="E150" s="109">
        <f t="shared" si="2"/>
        <v>86.807878787878792</v>
      </c>
    </row>
    <row r="151" spans="1:5" x14ac:dyDescent="0.2">
      <c r="A151" s="64" t="s">
        <v>99</v>
      </c>
      <c r="B151" s="64" t="s">
        <v>100</v>
      </c>
      <c r="C151" s="85">
        <v>3000</v>
      </c>
      <c r="D151" s="85">
        <v>2876.88</v>
      </c>
      <c r="E151" s="109">
        <f t="shared" si="2"/>
        <v>95.896000000000001</v>
      </c>
    </row>
    <row r="152" spans="1:5" x14ac:dyDescent="0.2">
      <c r="A152" s="64" t="s">
        <v>101</v>
      </c>
      <c r="B152" s="64" t="s">
        <v>102</v>
      </c>
      <c r="C152" s="85">
        <v>2000</v>
      </c>
      <c r="D152" s="85">
        <v>2474.16</v>
      </c>
      <c r="E152" s="109">
        <f t="shared" si="2"/>
        <v>123.708</v>
      </c>
    </row>
    <row r="153" spans="1:5" x14ac:dyDescent="0.2">
      <c r="A153" s="64" t="s">
        <v>105</v>
      </c>
      <c r="B153" s="64" t="s">
        <v>106</v>
      </c>
      <c r="C153" s="85">
        <v>1000</v>
      </c>
      <c r="D153" s="85">
        <v>328.32</v>
      </c>
      <c r="E153" s="109">
        <f t="shared" si="2"/>
        <v>32.832000000000001</v>
      </c>
    </row>
    <row r="154" spans="1:5" x14ac:dyDescent="0.2">
      <c r="A154" s="64" t="s">
        <v>107</v>
      </c>
      <c r="B154" s="64" t="s">
        <v>108</v>
      </c>
      <c r="C154" s="85">
        <v>0</v>
      </c>
      <c r="D154" s="85">
        <v>74.400000000000006</v>
      </c>
      <c r="E154" s="109" t="s">
        <v>44</v>
      </c>
    </row>
    <row r="155" spans="1:5" x14ac:dyDescent="0.2">
      <c r="A155" s="64" t="s">
        <v>109</v>
      </c>
      <c r="B155" s="64" t="s">
        <v>110</v>
      </c>
      <c r="C155" s="85">
        <v>33700</v>
      </c>
      <c r="D155" s="85">
        <v>36078.559999999998</v>
      </c>
      <c r="E155" s="109">
        <f t="shared" si="2"/>
        <v>107.05804154302669</v>
      </c>
    </row>
    <row r="156" spans="1:5" x14ac:dyDescent="0.2">
      <c r="A156" s="64" t="s">
        <v>111</v>
      </c>
      <c r="B156" s="64" t="s">
        <v>112</v>
      </c>
      <c r="C156" s="85">
        <v>8900</v>
      </c>
      <c r="D156" s="85">
        <v>7567.48</v>
      </c>
      <c r="E156" s="109">
        <f t="shared" si="2"/>
        <v>85.027865168539321</v>
      </c>
    </row>
    <row r="157" spans="1:5" x14ac:dyDescent="0.2">
      <c r="A157" s="64" t="s">
        <v>113</v>
      </c>
      <c r="B157" s="64" t="s">
        <v>114</v>
      </c>
      <c r="C157" s="85">
        <v>2000</v>
      </c>
      <c r="D157" s="85">
        <v>723.92</v>
      </c>
      <c r="E157" s="109">
        <f t="shared" si="2"/>
        <v>36.195999999999998</v>
      </c>
    </row>
    <row r="158" spans="1:5" x14ac:dyDescent="0.2">
      <c r="A158" s="64" t="s">
        <v>115</v>
      </c>
      <c r="B158" s="64" t="s">
        <v>116</v>
      </c>
      <c r="C158" s="85">
        <v>18500</v>
      </c>
      <c r="D158" s="85">
        <v>24648.32</v>
      </c>
      <c r="E158" s="109">
        <f t="shared" si="2"/>
        <v>133.23416216216216</v>
      </c>
    </row>
    <row r="159" spans="1:5" ht="12.75" customHeight="1" x14ac:dyDescent="0.2">
      <c r="A159" s="64" t="s">
        <v>117</v>
      </c>
      <c r="B159" s="64" t="s">
        <v>118</v>
      </c>
      <c r="C159" s="85">
        <v>2100</v>
      </c>
      <c r="D159" s="85">
        <v>84.34</v>
      </c>
      <c r="E159" s="109">
        <f t="shared" si="2"/>
        <v>4.0161904761904763</v>
      </c>
    </row>
    <row r="160" spans="1:5" x14ac:dyDescent="0.2">
      <c r="A160" s="64" t="s">
        <v>119</v>
      </c>
      <c r="B160" s="64" t="s">
        <v>120</v>
      </c>
      <c r="C160" s="85">
        <v>1200</v>
      </c>
      <c r="D160" s="85">
        <v>2399.4</v>
      </c>
      <c r="E160" s="109">
        <f t="shared" si="2"/>
        <v>199.95000000000002</v>
      </c>
    </row>
    <row r="161" spans="1:5" x14ac:dyDescent="0.2">
      <c r="A161" s="64" t="s">
        <v>121</v>
      </c>
      <c r="B161" s="64" t="s">
        <v>122</v>
      </c>
      <c r="C161" s="85">
        <v>1000</v>
      </c>
      <c r="D161" s="85">
        <v>655.1</v>
      </c>
      <c r="E161" s="109">
        <f t="shared" si="2"/>
        <v>65.510000000000005</v>
      </c>
    </row>
    <row r="162" spans="1:5" x14ac:dyDescent="0.2">
      <c r="A162" s="64" t="s">
        <v>123</v>
      </c>
      <c r="B162" s="64" t="s">
        <v>124</v>
      </c>
      <c r="C162" s="85">
        <v>27900</v>
      </c>
      <c r="D162" s="85">
        <v>20016.150000000001</v>
      </c>
      <c r="E162" s="109">
        <f t="shared" si="2"/>
        <v>71.742473118279577</v>
      </c>
    </row>
    <row r="163" spans="1:5" x14ac:dyDescent="0.2">
      <c r="A163" s="64" t="s">
        <v>125</v>
      </c>
      <c r="B163" s="64" t="s">
        <v>126</v>
      </c>
      <c r="C163" s="85">
        <v>3200</v>
      </c>
      <c r="D163" s="85">
        <v>1300.01</v>
      </c>
      <c r="E163" s="109">
        <f t="shared" si="2"/>
        <v>40.6253125</v>
      </c>
    </row>
    <row r="164" spans="1:5" x14ac:dyDescent="0.2">
      <c r="A164" s="64" t="s">
        <v>127</v>
      </c>
      <c r="B164" s="64" t="s">
        <v>128</v>
      </c>
      <c r="C164" s="85">
        <v>2000</v>
      </c>
      <c r="D164" s="85">
        <v>1370.15</v>
      </c>
      <c r="E164" s="109">
        <f t="shared" si="2"/>
        <v>68.507500000000007</v>
      </c>
    </row>
    <row r="165" spans="1:5" x14ac:dyDescent="0.2">
      <c r="A165" s="64" t="s">
        <v>129</v>
      </c>
      <c r="B165" s="64" t="s">
        <v>130</v>
      </c>
      <c r="C165" s="85">
        <v>800</v>
      </c>
      <c r="D165" s="85">
        <v>46.26</v>
      </c>
      <c r="E165" s="109">
        <f t="shared" si="2"/>
        <v>5.7824999999999998</v>
      </c>
    </row>
    <row r="166" spans="1:5" x14ac:dyDescent="0.2">
      <c r="A166" s="64" t="s">
        <v>131</v>
      </c>
      <c r="B166" s="64" t="s">
        <v>132</v>
      </c>
      <c r="C166" s="85">
        <v>9700</v>
      </c>
      <c r="D166" s="85">
        <v>9368.44</v>
      </c>
      <c r="E166" s="109">
        <f t="shared" si="2"/>
        <v>96.581855670103096</v>
      </c>
    </row>
    <row r="167" spans="1:5" x14ac:dyDescent="0.2">
      <c r="A167" s="64" t="s">
        <v>133</v>
      </c>
      <c r="B167" s="64" t="s">
        <v>134</v>
      </c>
      <c r="C167" s="85">
        <v>0</v>
      </c>
      <c r="D167" s="85">
        <v>263.5</v>
      </c>
      <c r="E167" s="109" t="s">
        <v>44</v>
      </c>
    </row>
    <row r="168" spans="1:5" x14ac:dyDescent="0.2">
      <c r="A168" s="64" t="s">
        <v>135</v>
      </c>
      <c r="B168" s="64" t="s">
        <v>136</v>
      </c>
      <c r="C168" s="85">
        <v>500</v>
      </c>
      <c r="D168" s="85">
        <v>187.35</v>
      </c>
      <c r="E168" s="109">
        <f t="shared" si="2"/>
        <v>37.47</v>
      </c>
    </row>
    <row r="169" spans="1:5" x14ac:dyDescent="0.2">
      <c r="A169" s="64" t="s">
        <v>137</v>
      </c>
      <c r="B169" s="64" t="s">
        <v>138</v>
      </c>
      <c r="C169" s="85">
        <v>3600</v>
      </c>
      <c r="D169" s="85">
        <v>1683.5</v>
      </c>
      <c r="E169" s="109">
        <f t="shared" si="2"/>
        <v>46.763888888888886</v>
      </c>
    </row>
    <row r="170" spans="1:5" x14ac:dyDescent="0.2">
      <c r="A170" s="64" t="s">
        <v>139</v>
      </c>
      <c r="B170" s="64" t="s">
        <v>140</v>
      </c>
      <c r="C170" s="85">
        <v>5100</v>
      </c>
      <c r="D170" s="85">
        <v>5248.32</v>
      </c>
      <c r="E170" s="109">
        <f t="shared" si="2"/>
        <v>102.90823529411763</v>
      </c>
    </row>
    <row r="171" spans="1:5" x14ac:dyDescent="0.2">
      <c r="A171" s="64" t="s">
        <v>141</v>
      </c>
      <c r="B171" s="64" t="s">
        <v>142</v>
      </c>
      <c r="C171" s="85">
        <v>3000</v>
      </c>
      <c r="D171" s="85">
        <v>548.62</v>
      </c>
      <c r="E171" s="109">
        <f t="shared" si="2"/>
        <v>18.287333333333333</v>
      </c>
    </row>
    <row r="172" spans="1:5" x14ac:dyDescent="0.2">
      <c r="A172" s="64" t="s">
        <v>143</v>
      </c>
      <c r="B172" s="64" t="s">
        <v>144</v>
      </c>
      <c r="C172" s="85">
        <v>4700</v>
      </c>
      <c r="D172" s="85">
        <v>1186.27</v>
      </c>
      <c r="E172" s="109">
        <f t="shared" si="2"/>
        <v>25.239787234042556</v>
      </c>
    </row>
    <row r="173" spans="1:5" x14ac:dyDescent="0.2">
      <c r="A173" s="64" t="s">
        <v>149</v>
      </c>
      <c r="B173" s="64" t="s">
        <v>150</v>
      </c>
      <c r="C173" s="85">
        <v>100</v>
      </c>
      <c r="D173" s="85">
        <v>3.25</v>
      </c>
      <c r="E173" s="109">
        <f t="shared" si="2"/>
        <v>3.25</v>
      </c>
    </row>
    <row r="174" spans="1:5" x14ac:dyDescent="0.2">
      <c r="A174" s="64" t="s">
        <v>151</v>
      </c>
      <c r="B174" s="64" t="s">
        <v>152</v>
      </c>
      <c r="C174" s="85">
        <v>0</v>
      </c>
      <c r="D174" s="85">
        <v>206.02</v>
      </c>
      <c r="E174" s="109" t="s">
        <v>44</v>
      </c>
    </row>
    <row r="175" spans="1:5" x14ac:dyDescent="0.2">
      <c r="A175" s="64" t="s">
        <v>153</v>
      </c>
      <c r="B175" s="64" t="s">
        <v>154</v>
      </c>
      <c r="C175" s="85">
        <v>1900</v>
      </c>
      <c r="D175" s="85">
        <v>0</v>
      </c>
      <c r="E175" s="109">
        <f t="shared" si="2"/>
        <v>0</v>
      </c>
    </row>
    <row r="176" spans="1:5" x14ac:dyDescent="0.2">
      <c r="A176" s="64" t="s">
        <v>157</v>
      </c>
      <c r="B176" s="64" t="s">
        <v>144</v>
      </c>
      <c r="C176" s="85">
        <v>2700</v>
      </c>
      <c r="D176" s="85">
        <v>977</v>
      </c>
      <c r="E176" s="109">
        <f t="shared" si="2"/>
        <v>36.18518518518519</v>
      </c>
    </row>
    <row r="177" spans="1:5" x14ac:dyDescent="0.2">
      <c r="A177" s="64" t="s">
        <v>158</v>
      </c>
      <c r="B177" s="64" t="s">
        <v>159</v>
      </c>
      <c r="C177" s="85">
        <v>1100</v>
      </c>
      <c r="D177" s="85">
        <v>836.27</v>
      </c>
      <c r="E177" s="109">
        <f t="shared" si="2"/>
        <v>76.024545454545461</v>
      </c>
    </row>
    <row r="178" spans="1:5" x14ac:dyDescent="0.2">
      <c r="A178" s="64" t="s">
        <v>160</v>
      </c>
      <c r="B178" s="64" t="s">
        <v>161</v>
      </c>
      <c r="C178" s="85">
        <v>1100</v>
      </c>
      <c r="D178" s="85">
        <v>836.27</v>
      </c>
      <c r="E178" s="109">
        <f t="shared" si="2"/>
        <v>76.024545454545461</v>
      </c>
    </row>
    <row r="179" spans="1:5" x14ac:dyDescent="0.2">
      <c r="A179" s="64" t="s">
        <v>162</v>
      </c>
      <c r="B179" s="64" t="s">
        <v>163</v>
      </c>
      <c r="C179" s="85">
        <v>1000</v>
      </c>
      <c r="D179" s="85">
        <v>836.27</v>
      </c>
      <c r="E179" s="109">
        <f t="shared" si="2"/>
        <v>83.626999999999995</v>
      </c>
    </row>
    <row r="180" spans="1:5" ht="12.75" customHeight="1" x14ac:dyDescent="0.2">
      <c r="A180" s="64" t="s">
        <v>164</v>
      </c>
      <c r="B180" s="64" t="s">
        <v>165</v>
      </c>
      <c r="C180" s="85">
        <v>0</v>
      </c>
      <c r="D180" s="85">
        <v>0</v>
      </c>
      <c r="E180" s="109" t="s">
        <v>44</v>
      </c>
    </row>
    <row r="181" spans="1:5" x14ac:dyDescent="0.2">
      <c r="A181" s="64" t="s">
        <v>166</v>
      </c>
      <c r="B181" s="64" t="s">
        <v>167</v>
      </c>
      <c r="C181" s="85">
        <v>100</v>
      </c>
      <c r="D181" s="85">
        <v>0</v>
      </c>
      <c r="E181" s="109">
        <f t="shared" si="2"/>
        <v>0</v>
      </c>
    </row>
    <row r="182" spans="1:5" x14ac:dyDescent="0.2">
      <c r="A182" s="64" t="s">
        <v>16</v>
      </c>
      <c r="B182" s="64" t="s">
        <v>17</v>
      </c>
      <c r="C182" s="85">
        <v>0</v>
      </c>
      <c r="D182" s="85">
        <v>0</v>
      </c>
      <c r="E182" s="109" t="s">
        <v>44</v>
      </c>
    </row>
    <row r="183" spans="1:5" ht="12.75" customHeight="1" x14ac:dyDescent="0.2">
      <c r="A183" s="64" t="s">
        <v>183</v>
      </c>
      <c r="B183" s="64" t="s">
        <v>184</v>
      </c>
      <c r="C183" s="85">
        <v>0</v>
      </c>
      <c r="D183" s="85">
        <v>0</v>
      </c>
      <c r="E183" s="109" t="s">
        <v>44</v>
      </c>
    </row>
    <row r="184" spans="1:5" ht="12.75" customHeight="1" x14ac:dyDescent="0.2">
      <c r="A184" s="64" t="s">
        <v>199</v>
      </c>
      <c r="B184" s="64" t="s">
        <v>200</v>
      </c>
      <c r="C184" s="85">
        <v>0</v>
      </c>
      <c r="D184" s="85">
        <v>0</v>
      </c>
      <c r="E184" s="109" t="s">
        <v>44</v>
      </c>
    </row>
    <row r="185" spans="1:5" x14ac:dyDescent="0.2">
      <c r="A185" s="64" t="s">
        <v>201</v>
      </c>
      <c r="B185" s="64" t="s">
        <v>202</v>
      </c>
      <c r="C185" s="85">
        <v>0</v>
      </c>
      <c r="D185" s="85">
        <v>0</v>
      </c>
      <c r="E185" s="109" t="s">
        <v>44</v>
      </c>
    </row>
    <row r="186" spans="1:5" ht="22.5" x14ac:dyDescent="0.2">
      <c r="A186" s="118" t="s">
        <v>247</v>
      </c>
      <c r="B186" s="118" t="s">
        <v>248</v>
      </c>
      <c r="C186" s="113">
        <v>16400</v>
      </c>
      <c r="D186" s="113">
        <v>17663.09</v>
      </c>
      <c r="E186" s="109">
        <f t="shared" si="2"/>
        <v>107.70176829268291</v>
      </c>
    </row>
    <row r="187" spans="1:5" x14ac:dyDescent="0.2">
      <c r="A187" s="64" t="s">
        <v>14</v>
      </c>
      <c r="B187" s="64" t="s">
        <v>15</v>
      </c>
      <c r="C187" s="85">
        <v>16400</v>
      </c>
      <c r="D187" s="85">
        <v>17663.09</v>
      </c>
      <c r="E187" s="109">
        <f t="shared" si="2"/>
        <v>107.70176829268291</v>
      </c>
    </row>
    <row r="188" spans="1:5" x14ac:dyDescent="0.2">
      <c r="A188" s="64" t="s">
        <v>97</v>
      </c>
      <c r="B188" s="64" t="s">
        <v>98</v>
      </c>
      <c r="C188" s="85">
        <v>16400</v>
      </c>
      <c r="D188" s="85">
        <v>17663.09</v>
      </c>
      <c r="E188" s="109">
        <f t="shared" si="2"/>
        <v>107.70176829268291</v>
      </c>
    </row>
    <row r="189" spans="1:5" x14ac:dyDescent="0.2">
      <c r="A189" s="64" t="s">
        <v>109</v>
      </c>
      <c r="B189" s="64" t="s">
        <v>110</v>
      </c>
      <c r="C189" s="85">
        <v>0</v>
      </c>
      <c r="D189" s="85">
        <v>209.85</v>
      </c>
      <c r="E189" s="109" t="s">
        <v>44</v>
      </c>
    </row>
    <row r="190" spans="1:5" x14ac:dyDescent="0.2">
      <c r="A190" s="64" t="s">
        <v>111</v>
      </c>
      <c r="B190" s="64" t="s">
        <v>112</v>
      </c>
      <c r="C190" s="85">
        <v>0</v>
      </c>
      <c r="D190" s="85">
        <v>209.85</v>
      </c>
      <c r="E190" s="109" t="s">
        <v>44</v>
      </c>
    </row>
    <row r="191" spans="1:5" x14ac:dyDescent="0.2">
      <c r="A191" s="64" t="s">
        <v>113</v>
      </c>
      <c r="B191" s="64" t="s">
        <v>114</v>
      </c>
      <c r="C191" s="85">
        <v>0</v>
      </c>
      <c r="D191" s="85">
        <v>0</v>
      </c>
      <c r="E191" s="109" t="s">
        <v>44</v>
      </c>
    </row>
    <row r="192" spans="1:5" x14ac:dyDescent="0.2">
      <c r="A192" s="64" t="s">
        <v>123</v>
      </c>
      <c r="B192" s="64" t="s">
        <v>124</v>
      </c>
      <c r="C192" s="85">
        <v>12600</v>
      </c>
      <c r="D192" s="85">
        <v>13555.91</v>
      </c>
      <c r="E192" s="109">
        <f t="shared" si="2"/>
        <v>107.5865873015873</v>
      </c>
    </row>
    <row r="193" spans="1:5" x14ac:dyDescent="0.2">
      <c r="A193" s="64" t="s">
        <v>125</v>
      </c>
      <c r="B193" s="64" t="s">
        <v>126</v>
      </c>
      <c r="C193" s="85">
        <v>0</v>
      </c>
      <c r="D193" s="85">
        <v>769.07</v>
      </c>
      <c r="E193" s="109" t="s">
        <v>44</v>
      </c>
    </row>
    <row r="194" spans="1:5" x14ac:dyDescent="0.2">
      <c r="A194" s="64" t="s">
        <v>133</v>
      </c>
      <c r="B194" s="64" t="s">
        <v>134</v>
      </c>
      <c r="C194" s="85">
        <v>500</v>
      </c>
      <c r="D194" s="85">
        <v>730</v>
      </c>
      <c r="E194" s="109">
        <f t="shared" si="2"/>
        <v>146</v>
      </c>
    </row>
    <row r="195" spans="1:5" x14ac:dyDescent="0.2">
      <c r="A195" s="64" t="s">
        <v>137</v>
      </c>
      <c r="B195" s="64" t="s">
        <v>138</v>
      </c>
      <c r="C195" s="85">
        <v>12100</v>
      </c>
      <c r="D195" s="85">
        <v>12056.84</v>
      </c>
      <c r="E195" s="109">
        <f t="shared" si="2"/>
        <v>99.643305785123971</v>
      </c>
    </row>
    <row r="196" spans="1:5" x14ac:dyDescent="0.2">
      <c r="A196" s="64" t="s">
        <v>143</v>
      </c>
      <c r="B196" s="64" t="s">
        <v>144</v>
      </c>
      <c r="C196" s="85">
        <v>3800</v>
      </c>
      <c r="D196" s="85">
        <v>3897.33</v>
      </c>
      <c r="E196" s="109">
        <f t="shared" si="2"/>
        <v>102.56131578947367</v>
      </c>
    </row>
    <row r="197" spans="1:5" x14ac:dyDescent="0.2">
      <c r="A197" s="64" t="s">
        <v>157</v>
      </c>
      <c r="B197" s="64" t="s">
        <v>144</v>
      </c>
      <c r="C197" s="85">
        <v>3800</v>
      </c>
      <c r="D197" s="85">
        <v>3897.33</v>
      </c>
      <c r="E197" s="109">
        <f t="shared" si="2"/>
        <v>102.56131578947367</v>
      </c>
    </row>
    <row r="198" spans="1:5" ht="22.5" customHeight="1" x14ac:dyDescent="0.2">
      <c r="A198" s="118" t="s">
        <v>245</v>
      </c>
      <c r="B198" s="118" t="s">
        <v>246</v>
      </c>
      <c r="C198" s="113">
        <v>200</v>
      </c>
      <c r="D198" s="113">
        <v>834.94</v>
      </c>
      <c r="E198" s="109">
        <f t="shared" si="2"/>
        <v>417.47</v>
      </c>
    </row>
    <row r="199" spans="1:5" x14ac:dyDescent="0.2">
      <c r="A199" s="64" t="s">
        <v>16</v>
      </c>
      <c r="B199" s="64" t="s">
        <v>17</v>
      </c>
      <c r="C199" s="85">
        <v>200</v>
      </c>
      <c r="D199" s="85">
        <v>834.94</v>
      </c>
      <c r="E199" s="109">
        <f t="shared" si="2"/>
        <v>417.47</v>
      </c>
    </row>
    <row r="200" spans="1:5" ht="12.75" customHeight="1" x14ac:dyDescent="0.2">
      <c r="A200" s="64" t="s">
        <v>177</v>
      </c>
      <c r="B200" s="64" t="s">
        <v>178</v>
      </c>
      <c r="C200" s="85">
        <v>0</v>
      </c>
      <c r="D200" s="85">
        <v>0</v>
      </c>
      <c r="E200" s="109" t="s">
        <v>44</v>
      </c>
    </row>
    <row r="201" spans="1:5" x14ac:dyDescent="0.2">
      <c r="A201" s="64" t="s">
        <v>179</v>
      </c>
      <c r="B201" s="64" t="s">
        <v>180</v>
      </c>
      <c r="C201" s="85">
        <v>0</v>
      </c>
      <c r="D201" s="85">
        <v>0</v>
      </c>
      <c r="E201" s="109" t="s">
        <v>44</v>
      </c>
    </row>
    <row r="202" spans="1:5" x14ac:dyDescent="0.2">
      <c r="A202" s="64" t="s">
        <v>181</v>
      </c>
      <c r="B202" s="64" t="s">
        <v>182</v>
      </c>
      <c r="C202" s="85">
        <v>0</v>
      </c>
      <c r="D202" s="85">
        <v>0</v>
      </c>
      <c r="E202" s="109" t="s">
        <v>44</v>
      </c>
    </row>
    <row r="203" spans="1:5" ht="12.75" customHeight="1" x14ac:dyDescent="0.2">
      <c r="A203" s="64" t="s">
        <v>183</v>
      </c>
      <c r="B203" s="64" t="s">
        <v>184</v>
      </c>
      <c r="C203" s="85">
        <v>200</v>
      </c>
      <c r="D203" s="85">
        <v>834.94</v>
      </c>
      <c r="E203" s="109" t="s">
        <v>44</v>
      </c>
    </row>
    <row r="204" spans="1:5" x14ac:dyDescent="0.2">
      <c r="A204" s="64" t="s">
        <v>189</v>
      </c>
      <c r="B204" s="64" t="s">
        <v>190</v>
      </c>
      <c r="C204" s="85">
        <v>0</v>
      </c>
      <c r="D204" s="85">
        <v>834.23</v>
      </c>
      <c r="E204" s="109" t="s">
        <v>44</v>
      </c>
    </row>
    <row r="205" spans="1:5" x14ac:dyDescent="0.2">
      <c r="A205" s="64" t="s">
        <v>193</v>
      </c>
      <c r="B205" s="64" t="s">
        <v>194</v>
      </c>
      <c r="C205" s="85">
        <v>0</v>
      </c>
      <c r="D205" s="85">
        <v>787.78</v>
      </c>
      <c r="E205" s="109" t="s">
        <v>44</v>
      </c>
    </row>
    <row r="206" spans="1:5" x14ac:dyDescent="0.2">
      <c r="A206" s="64" t="s">
        <v>195</v>
      </c>
      <c r="B206" s="64" t="s">
        <v>196</v>
      </c>
      <c r="C206" s="85">
        <v>0</v>
      </c>
      <c r="D206" s="85">
        <v>0</v>
      </c>
      <c r="E206" s="109" t="s">
        <v>44</v>
      </c>
    </row>
    <row r="207" spans="1:5" x14ac:dyDescent="0.2">
      <c r="A207" s="64" t="s">
        <v>197</v>
      </c>
      <c r="B207" s="64" t="s">
        <v>198</v>
      </c>
      <c r="C207" s="85">
        <v>0</v>
      </c>
      <c r="D207" s="85">
        <v>46.45</v>
      </c>
      <c r="E207" s="109" t="s">
        <v>44</v>
      </c>
    </row>
    <row r="208" spans="1:5" ht="12.75" customHeight="1" x14ac:dyDescent="0.2">
      <c r="A208" s="64" t="s">
        <v>199</v>
      </c>
      <c r="B208" s="64" t="s">
        <v>200</v>
      </c>
      <c r="C208" s="85">
        <v>200</v>
      </c>
      <c r="D208" s="85">
        <v>0.71</v>
      </c>
      <c r="E208" s="109">
        <f t="shared" ref="E208:E249" si="3">D208/C208*100</f>
        <v>0.35499999999999998</v>
      </c>
    </row>
    <row r="209" spans="1:5" x14ac:dyDescent="0.2">
      <c r="A209" s="64" t="s">
        <v>201</v>
      </c>
      <c r="B209" s="64" t="s">
        <v>202</v>
      </c>
      <c r="C209" s="85">
        <v>200</v>
      </c>
      <c r="D209" s="85">
        <v>0.71</v>
      </c>
      <c r="E209" s="109">
        <f t="shared" si="3"/>
        <v>0.35499999999999998</v>
      </c>
    </row>
    <row r="210" spans="1:5" ht="12.75" customHeight="1" x14ac:dyDescent="0.2">
      <c r="A210" s="64" t="s">
        <v>203</v>
      </c>
      <c r="B210" s="64" t="s">
        <v>204</v>
      </c>
      <c r="C210" s="85">
        <v>0</v>
      </c>
      <c r="D210" s="85">
        <v>0</v>
      </c>
      <c r="E210" s="109" t="s">
        <v>44</v>
      </c>
    </row>
    <row r="211" spans="1:5" x14ac:dyDescent="0.2">
      <c r="A211" s="64" t="s">
        <v>205</v>
      </c>
      <c r="B211" s="64" t="s">
        <v>206</v>
      </c>
      <c r="C211" s="85">
        <v>0</v>
      </c>
      <c r="D211" s="85">
        <v>0</v>
      </c>
      <c r="E211" s="109" t="s">
        <v>44</v>
      </c>
    </row>
    <row r="212" spans="1:5" x14ac:dyDescent="0.2">
      <c r="A212" s="64" t="s">
        <v>207</v>
      </c>
      <c r="B212" s="64" t="s">
        <v>206</v>
      </c>
      <c r="C212" s="85">
        <v>0</v>
      </c>
      <c r="D212" s="85">
        <v>0</v>
      </c>
      <c r="E212" s="109" t="s">
        <v>44</v>
      </c>
    </row>
    <row r="213" spans="1:5" x14ac:dyDescent="0.2">
      <c r="A213" s="72" t="s">
        <v>274</v>
      </c>
      <c r="B213" s="72" t="s">
        <v>275</v>
      </c>
      <c r="C213" s="108">
        <v>319530</v>
      </c>
      <c r="D213" s="108">
        <v>366263.75</v>
      </c>
      <c r="E213" s="109">
        <f t="shared" si="3"/>
        <v>114.62577848715301</v>
      </c>
    </row>
    <row r="214" spans="1:5" x14ac:dyDescent="0.2">
      <c r="A214" s="119" t="s">
        <v>216</v>
      </c>
      <c r="B214" s="119" t="s">
        <v>217</v>
      </c>
      <c r="C214" s="120">
        <v>319000</v>
      </c>
      <c r="D214" s="120">
        <v>365885.76</v>
      </c>
      <c r="E214" s="109">
        <f t="shared" si="3"/>
        <v>114.69773040752351</v>
      </c>
    </row>
    <row r="215" spans="1:5" ht="12.75" customHeight="1" x14ac:dyDescent="0.2">
      <c r="A215" s="117" t="s">
        <v>269</v>
      </c>
      <c r="B215" s="117" t="s">
        <v>270</v>
      </c>
      <c r="C215" s="111">
        <v>319000</v>
      </c>
      <c r="D215" s="111">
        <v>365885.76</v>
      </c>
      <c r="E215" s="109">
        <f t="shared" si="3"/>
        <v>114.69773040752351</v>
      </c>
    </row>
    <row r="216" spans="1:5" ht="22.5" x14ac:dyDescent="0.2">
      <c r="A216" s="118" t="s">
        <v>243</v>
      </c>
      <c r="B216" s="118" t="s">
        <v>244</v>
      </c>
      <c r="C216" s="113">
        <v>319000</v>
      </c>
      <c r="D216" s="113">
        <v>365885.76</v>
      </c>
      <c r="E216" s="109">
        <f t="shared" si="3"/>
        <v>114.69773040752351</v>
      </c>
    </row>
    <row r="217" spans="1:5" x14ac:dyDescent="0.2">
      <c r="A217" s="64" t="s">
        <v>14</v>
      </c>
      <c r="B217" s="64" t="s">
        <v>15</v>
      </c>
      <c r="C217" s="85">
        <v>319000</v>
      </c>
      <c r="D217" s="85">
        <v>365885.76</v>
      </c>
      <c r="E217" s="109">
        <f t="shared" si="3"/>
        <v>114.69773040752351</v>
      </c>
    </row>
    <row r="218" spans="1:5" x14ac:dyDescent="0.2">
      <c r="A218" s="64" t="s">
        <v>80</v>
      </c>
      <c r="B218" s="64" t="s">
        <v>81</v>
      </c>
      <c r="C218" s="85">
        <v>318500</v>
      </c>
      <c r="D218" s="85">
        <v>365745.76</v>
      </c>
      <c r="E218" s="109">
        <f t="shared" si="3"/>
        <v>114.83383359497645</v>
      </c>
    </row>
    <row r="219" spans="1:5" x14ac:dyDescent="0.2">
      <c r="A219" s="64" t="s">
        <v>82</v>
      </c>
      <c r="B219" s="64" t="s">
        <v>83</v>
      </c>
      <c r="C219" s="85">
        <v>258700</v>
      </c>
      <c r="D219" s="85">
        <v>297500.94</v>
      </c>
      <c r="E219" s="109">
        <f t="shared" si="3"/>
        <v>114.99843061461152</v>
      </c>
    </row>
    <row r="220" spans="1:5" x14ac:dyDescent="0.2">
      <c r="A220" s="64" t="s">
        <v>84</v>
      </c>
      <c r="B220" s="64" t="s">
        <v>85</v>
      </c>
      <c r="C220" s="85">
        <v>258700</v>
      </c>
      <c r="D220" s="85">
        <v>276856.84999999998</v>
      </c>
      <c r="E220" s="109">
        <f t="shared" si="3"/>
        <v>107.01849632779282</v>
      </c>
    </row>
    <row r="221" spans="1:5" x14ac:dyDescent="0.2">
      <c r="A221" s="64" t="s">
        <v>86</v>
      </c>
      <c r="B221" s="64" t="s">
        <v>87</v>
      </c>
      <c r="C221" s="85">
        <v>0</v>
      </c>
      <c r="D221" s="85">
        <v>320.77999999999997</v>
      </c>
      <c r="E221" s="109" t="s">
        <v>44</v>
      </c>
    </row>
    <row r="222" spans="1:5" x14ac:dyDescent="0.2">
      <c r="A222" s="64" t="s">
        <v>88</v>
      </c>
      <c r="B222" s="64" t="s">
        <v>89</v>
      </c>
      <c r="C222" s="85">
        <v>0</v>
      </c>
      <c r="D222" s="85">
        <v>20323.310000000001</v>
      </c>
      <c r="E222" s="109" t="s">
        <v>44</v>
      </c>
    </row>
    <row r="223" spans="1:5" x14ac:dyDescent="0.2">
      <c r="A223" s="64" t="s">
        <v>90</v>
      </c>
      <c r="B223" s="64" t="s">
        <v>91</v>
      </c>
      <c r="C223" s="85">
        <v>17100</v>
      </c>
      <c r="D223" s="85">
        <v>19270.09</v>
      </c>
      <c r="E223" s="109">
        <f t="shared" si="3"/>
        <v>112.69058479532164</v>
      </c>
    </row>
    <row r="224" spans="1:5" x14ac:dyDescent="0.2">
      <c r="A224" s="64" t="s">
        <v>92</v>
      </c>
      <c r="B224" s="64" t="s">
        <v>91</v>
      </c>
      <c r="C224" s="85">
        <v>17100</v>
      </c>
      <c r="D224" s="85">
        <v>19270.09</v>
      </c>
      <c r="E224" s="109">
        <f t="shared" si="3"/>
        <v>112.69058479532164</v>
      </c>
    </row>
    <row r="225" spans="1:5" x14ac:dyDescent="0.2">
      <c r="A225" s="64" t="s">
        <v>93</v>
      </c>
      <c r="B225" s="64" t="s">
        <v>94</v>
      </c>
      <c r="C225" s="85">
        <v>42700</v>
      </c>
      <c r="D225" s="85">
        <v>48974.73</v>
      </c>
      <c r="E225" s="109">
        <f t="shared" si="3"/>
        <v>114.69491803278689</v>
      </c>
    </row>
    <row r="226" spans="1:5" ht="12.75" customHeight="1" x14ac:dyDescent="0.2">
      <c r="A226" s="64" t="s">
        <v>95</v>
      </c>
      <c r="B226" s="64" t="s">
        <v>96</v>
      </c>
      <c r="C226" s="85">
        <v>42700</v>
      </c>
      <c r="D226" s="85">
        <v>48974.73</v>
      </c>
      <c r="E226" s="109">
        <f t="shared" si="3"/>
        <v>114.69491803278689</v>
      </c>
    </row>
    <row r="227" spans="1:5" x14ac:dyDescent="0.2">
      <c r="A227" s="64" t="s">
        <v>97</v>
      </c>
      <c r="B227" s="64" t="s">
        <v>98</v>
      </c>
      <c r="C227" s="85">
        <v>500</v>
      </c>
      <c r="D227" s="85">
        <v>140</v>
      </c>
      <c r="E227" s="109">
        <f t="shared" si="3"/>
        <v>28.000000000000004</v>
      </c>
    </row>
    <row r="228" spans="1:5" x14ac:dyDescent="0.2">
      <c r="A228" s="64" t="s">
        <v>123</v>
      </c>
      <c r="B228" s="64" t="s">
        <v>124</v>
      </c>
      <c r="C228" s="85">
        <v>0</v>
      </c>
      <c r="D228" s="85">
        <v>0</v>
      </c>
      <c r="E228" s="109" t="s">
        <v>44</v>
      </c>
    </row>
    <row r="229" spans="1:5" x14ac:dyDescent="0.2">
      <c r="A229" s="64" t="s">
        <v>135</v>
      </c>
      <c r="B229" s="64" t="s">
        <v>136</v>
      </c>
      <c r="C229" s="85">
        <v>0</v>
      </c>
      <c r="D229" s="85">
        <v>0</v>
      </c>
      <c r="E229" s="109" t="s">
        <v>44</v>
      </c>
    </row>
    <row r="230" spans="1:5" x14ac:dyDescent="0.2">
      <c r="A230" s="64" t="s">
        <v>137</v>
      </c>
      <c r="B230" s="64" t="s">
        <v>138</v>
      </c>
      <c r="C230" s="85">
        <v>0</v>
      </c>
      <c r="D230" s="85">
        <v>0</v>
      </c>
      <c r="E230" s="109" t="s">
        <v>44</v>
      </c>
    </row>
    <row r="231" spans="1:5" x14ac:dyDescent="0.2">
      <c r="A231" s="64" t="s">
        <v>143</v>
      </c>
      <c r="B231" s="64" t="s">
        <v>144</v>
      </c>
      <c r="C231" s="85">
        <v>500</v>
      </c>
      <c r="D231" s="85">
        <v>140</v>
      </c>
      <c r="E231" s="109">
        <f t="shared" si="3"/>
        <v>28.000000000000004</v>
      </c>
    </row>
    <row r="232" spans="1:5" x14ac:dyDescent="0.2">
      <c r="A232" s="64" t="s">
        <v>153</v>
      </c>
      <c r="B232" s="64" t="s">
        <v>154</v>
      </c>
      <c r="C232" s="85">
        <v>500</v>
      </c>
      <c r="D232" s="85">
        <v>140</v>
      </c>
      <c r="E232" s="109">
        <f t="shared" si="3"/>
        <v>28.000000000000004</v>
      </c>
    </row>
    <row r="233" spans="1:5" x14ac:dyDescent="0.2">
      <c r="A233" s="64" t="s">
        <v>155</v>
      </c>
      <c r="B233" s="64" t="s">
        <v>156</v>
      </c>
      <c r="C233" s="85">
        <v>0</v>
      </c>
      <c r="D233" s="85">
        <v>0</v>
      </c>
      <c r="E233" s="109" t="s">
        <v>44</v>
      </c>
    </row>
    <row r="234" spans="1:5" x14ac:dyDescent="0.2">
      <c r="A234" s="64" t="s">
        <v>158</v>
      </c>
      <c r="B234" s="64" t="s">
        <v>159</v>
      </c>
      <c r="C234" s="85">
        <v>0</v>
      </c>
      <c r="D234" s="85">
        <v>0</v>
      </c>
      <c r="E234" s="109" t="s">
        <v>44</v>
      </c>
    </row>
    <row r="235" spans="1:5" x14ac:dyDescent="0.2">
      <c r="A235" s="64" t="s">
        <v>160</v>
      </c>
      <c r="B235" s="64" t="s">
        <v>161</v>
      </c>
      <c r="C235" s="85">
        <v>0</v>
      </c>
      <c r="D235" s="85">
        <v>0</v>
      </c>
      <c r="E235" s="109" t="s">
        <v>44</v>
      </c>
    </row>
    <row r="236" spans="1:5" x14ac:dyDescent="0.2">
      <c r="A236" s="64" t="s">
        <v>166</v>
      </c>
      <c r="B236" s="64" t="s">
        <v>167</v>
      </c>
      <c r="C236" s="85">
        <v>0</v>
      </c>
      <c r="D236" s="85">
        <v>0</v>
      </c>
      <c r="E236" s="109" t="s">
        <v>44</v>
      </c>
    </row>
    <row r="237" spans="1:5" x14ac:dyDescent="0.2">
      <c r="A237" s="64" t="s">
        <v>168</v>
      </c>
      <c r="B237" s="64" t="s">
        <v>169</v>
      </c>
      <c r="C237" s="85">
        <v>0</v>
      </c>
      <c r="D237" s="85">
        <v>0</v>
      </c>
      <c r="E237" s="109" t="s">
        <v>44</v>
      </c>
    </row>
    <row r="238" spans="1:5" ht="22.5" x14ac:dyDescent="0.2">
      <c r="A238" s="118" t="s">
        <v>249</v>
      </c>
      <c r="B238" s="118" t="s">
        <v>250</v>
      </c>
      <c r="C238" s="113">
        <v>0</v>
      </c>
      <c r="D238" s="113">
        <v>0</v>
      </c>
      <c r="E238" s="109" t="s">
        <v>44</v>
      </c>
    </row>
    <row r="239" spans="1:5" x14ac:dyDescent="0.2">
      <c r="A239" s="64" t="s">
        <v>14</v>
      </c>
      <c r="B239" s="64" t="s">
        <v>15</v>
      </c>
      <c r="C239" s="85">
        <v>0</v>
      </c>
      <c r="D239" s="85">
        <v>0</v>
      </c>
      <c r="E239" s="109" t="s">
        <v>44</v>
      </c>
    </row>
    <row r="240" spans="1:5" x14ac:dyDescent="0.2">
      <c r="A240" s="64" t="s">
        <v>170</v>
      </c>
      <c r="B240" s="64" t="s">
        <v>171</v>
      </c>
      <c r="C240" s="85">
        <v>0</v>
      </c>
      <c r="D240" s="85">
        <v>0</v>
      </c>
      <c r="E240" s="109" t="s">
        <v>44</v>
      </c>
    </row>
    <row r="241" spans="1:5" x14ac:dyDescent="0.2">
      <c r="A241" s="64" t="s">
        <v>172</v>
      </c>
      <c r="B241" s="64" t="s">
        <v>66</v>
      </c>
      <c r="C241" s="85">
        <v>0</v>
      </c>
      <c r="D241" s="85">
        <v>0</v>
      </c>
      <c r="E241" s="109" t="s">
        <v>44</v>
      </c>
    </row>
    <row r="242" spans="1:5" x14ac:dyDescent="0.2">
      <c r="A242" s="64" t="s">
        <v>175</v>
      </c>
      <c r="B242" s="64" t="s">
        <v>176</v>
      </c>
      <c r="C242" s="85">
        <v>0</v>
      </c>
      <c r="D242" s="85">
        <v>0</v>
      </c>
      <c r="E242" s="109" t="s">
        <v>44</v>
      </c>
    </row>
    <row r="243" spans="1:5" ht="12.75" customHeight="1" x14ac:dyDescent="0.2">
      <c r="A243" s="72" t="s">
        <v>218</v>
      </c>
      <c r="B243" s="72" t="s">
        <v>219</v>
      </c>
      <c r="C243" s="108">
        <v>530</v>
      </c>
      <c r="D243" s="108">
        <v>377.99</v>
      </c>
      <c r="E243" s="109">
        <f t="shared" si="3"/>
        <v>71.318867924528305</v>
      </c>
    </row>
    <row r="244" spans="1:5" ht="12.75" customHeight="1" x14ac:dyDescent="0.2">
      <c r="A244" s="117" t="s">
        <v>269</v>
      </c>
      <c r="B244" s="117" t="s">
        <v>270</v>
      </c>
      <c r="C244" s="111">
        <v>530</v>
      </c>
      <c r="D244" s="111">
        <v>377.99</v>
      </c>
      <c r="E244" s="109">
        <f t="shared" si="3"/>
        <v>71.318867924528305</v>
      </c>
    </row>
    <row r="245" spans="1:5" ht="22.5" x14ac:dyDescent="0.2">
      <c r="A245" s="118" t="s">
        <v>251</v>
      </c>
      <c r="B245" s="118" t="s">
        <v>252</v>
      </c>
      <c r="C245" s="113">
        <v>530</v>
      </c>
      <c r="D245" s="113">
        <v>377.99</v>
      </c>
      <c r="E245" s="109">
        <f t="shared" si="3"/>
        <v>71.318867924528305</v>
      </c>
    </row>
    <row r="246" spans="1:5" x14ac:dyDescent="0.2">
      <c r="A246" s="64" t="s">
        <v>14</v>
      </c>
      <c r="B246" s="64" t="s">
        <v>15</v>
      </c>
      <c r="C246" s="85">
        <v>530</v>
      </c>
      <c r="D246" s="85">
        <v>377.99</v>
      </c>
      <c r="E246" s="109">
        <f t="shared" si="3"/>
        <v>71.318867924528305</v>
      </c>
    </row>
    <row r="247" spans="1:5" x14ac:dyDescent="0.2">
      <c r="A247" s="64" t="s">
        <v>97</v>
      </c>
      <c r="B247" s="64" t="s">
        <v>98</v>
      </c>
      <c r="C247" s="85">
        <v>530</v>
      </c>
      <c r="D247" s="85">
        <v>377.99</v>
      </c>
      <c r="E247" s="109">
        <f t="shared" si="3"/>
        <v>71.318867924528305</v>
      </c>
    </row>
    <row r="248" spans="1:5" x14ac:dyDescent="0.2">
      <c r="A248" s="64" t="s">
        <v>109</v>
      </c>
      <c r="B248" s="64" t="s">
        <v>110</v>
      </c>
      <c r="C248" s="85">
        <v>530</v>
      </c>
      <c r="D248" s="85">
        <v>377.99</v>
      </c>
      <c r="E248" s="109">
        <f t="shared" si="3"/>
        <v>71.318867924528305</v>
      </c>
    </row>
    <row r="249" spans="1:5" x14ac:dyDescent="0.2">
      <c r="A249" s="64" t="s">
        <v>113</v>
      </c>
      <c r="B249" s="64" t="s">
        <v>114</v>
      </c>
      <c r="C249" s="85">
        <v>530</v>
      </c>
      <c r="D249" s="85">
        <v>377.99</v>
      </c>
      <c r="E249" s="109">
        <f t="shared" si="3"/>
        <v>71.318867924528305</v>
      </c>
    </row>
    <row r="250" spans="1:5" x14ac:dyDescent="0.2">
      <c r="A250" s="72" t="s">
        <v>276</v>
      </c>
      <c r="B250" s="72" t="s">
        <v>221</v>
      </c>
      <c r="C250" s="108">
        <v>0</v>
      </c>
      <c r="D250" s="108">
        <v>286.68</v>
      </c>
      <c r="E250" s="109" t="s">
        <v>44</v>
      </c>
    </row>
    <row r="251" spans="1:5" x14ac:dyDescent="0.2">
      <c r="A251" s="119" t="s">
        <v>220</v>
      </c>
      <c r="B251" s="119" t="s">
        <v>221</v>
      </c>
      <c r="C251" s="120">
        <v>0</v>
      </c>
      <c r="D251" s="120">
        <v>286.68</v>
      </c>
      <c r="E251" s="109" t="s">
        <v>44</v>
      </c>
    </row>
    <row r="252" spans="1:5" ht="12.75" customHeight="1" x14ac:dyDescent="0.2">
      <c r="A252" s="117" t="s">
        <v>269</v>
      </c>
      <c r="B252" s="117" t="s">
        <v>270</v>
      </c>
      <c r="C252" s="111">
        <v>0</v>
      </c>
      <c r="D252" s="111">
        <v>286.68</v>
      </c>
      <c r="E252" s="109" t="s">
        <v>44</v>
      </c>
    </row>
    <row r="253" spans="1:5" ht="22.5" x14ac:dyDescent="0.2">
      <c r="A253" s="118" t="s">
        <v>247</v>
      </c>
      <c r="B253" s="118" t="s">
        <v>248</v>
      </c>
      <c r="C253" s="113">
        <v>0</v>
      </c>
      <c r="D253" s="113">
        <v>286.68</v>
      </c>
      <c r="E253" s="109" t="s">
        <v>44</v>
      </c>
    </row>
    <row r="254" spans="1:5" x14ac:dyDescent="0.2">
      <c r="A254" s="64" t="s">
        <v>14</v>
      </c>
      <c r="B254" s="64" t="s">
        <v>15</v>
      </c>
      <c r="C254" s="85">
        <v>0</v>
      </c>
      <c r="D254" s="85">
        <v>286.68</v>
      </c>
      <c r="E254" s="109" t="s">
        <v>44</v>
      </c>
    </row>
    <row r="255" spans="1:5" x14ac:dyDescent="0.2">
      <c r="A255" s="64" t="s">
        <v>97</v>
      </c>
      <c r="B255" s="64" t="s">
        <v>98</v>
      </c>
      <c r="C255" s="85">
        <v>0</v>
      </c>
      <c r="D255" s="85">
        <v>286.68</v>
      </c>
      <c r="E255" s="109" t="s">
        <v>44</v>
      </c>
    </row>
    <row r="256" spans="1:5" x14ac:dyDescent="0.2">
      <c r="A256" s="64" t="s">
        <v>123</v>
      </c>
      <c r="B256" s="64" t="s">
        <v>124</v>
      </c>
      <c r="C256" s="85">
        <v>0</v>
      </c>
      <c r="D256" s="85">
        <v>286.68</v>
      </c>
      <c r="E256" s="109" t="s">
        <v>44</v>
      </c>
    </row>
    <row r="257" spans="1:5" x14ac:dyDescent="0.2">
      <c r="A257" s="64" t="s">
        <v>141</v>
      </c>
      <c r="B257" s="64" t="s">
        <v>142</v>
      </c>
      <c r="C257" s="85">
        <v>0</v>
      </c>
      <c r="D257" s="85">
        <v>286.68</v>
      </c>
      <c r="E257" s="109" t="s">
        <v>44</v>
      </c>
    </row>
    <row r="258" spans="1:5" ht="409.6" hidden="1" customHeight="1" x14ac:dyDescent="0.2">
      <c r="A258" s="114"/>
      <c r="B258" s="114"/>
      <c r="C258" s="114"/>
      <c r="D258" s="114"/>
      <c r="E258" s="115"/>
    </row>
    <row r="259" spans="1:5" x14ac:dyDescent="0.2">
      <c r="A259" s="114"/>
      <c r="B259" s="114"/>
      <c r="C259" s="114"/>
      <c r="D259" s="114"/>
      <c r="E259" s="115"/>
    </row>
    <row r="260" spans="1:5" x14ac:dyDescent="0.2">
      <c r="A260" s="114"/>
      <c r="B260" s="114"/>
      <c r="C260" s="114"/>
      <c r="D260" s="114"/>
      <c r="E260" s="115"/>
    </row>
    <row r="261" spans="1:5" x14ac:dyDescent="0.2">
      <c r="A261" s="114"/>
      <c r="B261" s="114"/>
      <c r="C261" s="114"/>
      <c r="D261" s="114"/>
      <c r="E261" s="116"/>
    </row>
    <row r="262" spans="1:5" x14ac:dyDescent="0.2">
      <c r="A262" s="114"/>
      <c r="B262" s="114"/>
      <c r="C262" s="114"/>
      <c r="D262" s="114"/>
      <c r="E262" s="116"/>
    </row>
    <row r="263" spans="1:5" x14ac:dyDescent="0.2">
      <c r="A263" s="114"/>
      <c r="B263" s="114"/>
      <c r="C263" s="114"/>
      <c r="D263" s="114"/>
      <c r="E263" s="116"/>
    </row>
    <row r="264" spans="1:5" x14ac:dyDescent="0.2">
      <c r="A264" s="114"/>
      <c r="B264" s="114"/>
      <c r="C264" s="114"/>
      <c r="D264" s="114"/>
      <c r="E264" s="116"/>
    </row>
    <row r="265" spans="1:5" x14ac:dyDescent="0.2">
      <c r="A265" s="114"/>
      <c r="B265" s="114"/>
      <c r="C265" s="114"/>
      <c r="D265" s="114"/>
      <c r="E265" s="116"/>
    </row>
    <row r="266" spans="1:5" x14ac:dyDescent="0.2">
      <c r="A266" s="114"/>
      <c r="B266" s="114"/>
      <c r="C266" s="114"/>
      <c r="D266" s="114"/>
      <c r="E266" s="116"/>
    </row>
    <row r="267" spans="1:5" x14ac:dyDescent="0.2">
      <c r="A267" s="114"/>
      <c r="B267" s="114"/>
      <c r="C267" s="114"/>
      <c r="D267" s="114"/>
      <c r="E267" s="116"/>
    </row>
    <row r="268" spans="1:5" x14ac:dyDescent="0.2">
      <c r="A268" s="114"/>
      <c r="B268" s="114"/>
      <c r="C268" s="114"/>
      <c r="D268" s="114"/>
      <c r="E268" s="116"/>
    </row>
    <row r="269" spans="1:5" x14ac:dyDescent="0.2">
      <c r="A269" s="114"/>
      <c r="B269" s="114"/>
      <c r="C269" s="114"/>
      <c r="D269" s="114"/>
      <c r="E269" s="116"/>
    </row>
    <row r="270" spans="1:5" x14ac:dyDescent="0.2">
      <c r="A270" s="114"/>
      <c r="B270" s="114"/>
      <c r="C270" s="114"/>
      <c r="D270" s="114"/>
      <c r="E270" s="116"/>
    </row>
    <row r="271" spans="1:5" x14ac:dyDescent="0.2">
      <c r="A271" s="114"/>
      <c r="B271" s="114"/>
      <c r="C271" s="114"/>
      <c r="D271" s="114"/>
      <c r="E271" s="116"/>
    </row>
    <row r="272" spans="1:5" x14ac:dyDescent="0.2">
      <c r="A272" s="114"/>
      <c r="B272" s="114"/>
      <c r="C272" s="114"/>
      <c r="D272" s="114"/>
      <c r="E272" s="116"/>
    </row>
    <row r="273" spans="1:5" x14ac:dyDescent="0.2">
      <c r="A273" s="114"/>
      <c r="B273" s="114"/>
      <c r="C273" s="114"/>
      <c r="D273" s="114"/>
      <c r="E273" s="116"/>
    </row>
    <row r="274" spans="1:5" x14ac:dyDescent="0.2">
      <c r="A274" s="114"/>
      <c r="B274" s="114"/>
      <c r="C274" s="114"/>
      <c r="D274" s="114"/>
      <c r="E274" s="116"/>
    </row>
    <row r="275" spans="1:5" x14ac:dyDescent="0.2">
      <c r="A275" s="114"/>
      <c r="B275" s="114"/>
      <c r="C275" s="114"/>
      <c r="D275" s="114"/>
      <c r="E275" s="116"/>
    </row>
    <row r="276" spans="1:5" x14ac:dyDescent="0.2">
      <c r="A276" s="114"/>
      <c r="B276" s="114"/>
      <c r="C276" s="114"/>
      <c r="D276" s="114"/>
      <c r="E276" s="116"/>
    </row>
    <row r="277" spans="1:5" x14ac:dyDescent="0.2">
      <c r="A277" s="114"/>
      <c r="B277" s="114"/>
      <c r="C277" s="114"/>
      <c r="D277" s="114"/>
      <c r="E277" s="116"/>
    </row>
    <row r="278" spans="1:5" x14ac:dyDescent="0.2">
      <c r="A278" s="114"/>
      <c r="B278" s="114"/>
      <c r="C278" s="114"/>
      <c r="D278" s="114"/>
      <c r="E278" s="116"/>
    </row>
    <row r="279" spans="1:5" x14ac:dyDescent="0.2">
      <c r="A279" s="114"/>
      <c r="B279" s="114"/>
      <c r="C279" s="114"/>
      <c r="D279" s="114"/>
      <c r="E279" s="116"/>
    </row>
    <row r="280" spans="1:5" x14ac:dyDescent="0.2">
      <c r="A280" s="114"/>
      <c r="B280" s="114"/>
      <c r="C280" s="114"/>
      <c r="D280" s="114"/>
      <c r="E280" s="116"/>
    </row>
    <row r="281" spans="1:5" x14ac:dyDescent="0.2">
      <c r="A281" s="114"/>
      <c r="B281" s="114"/>
      <c r="C281" s="114"/>
      <c r="D281" s="114"/>
      <c r="E281" s="116"/>
    </row>
    <row r="282" spans="1:5" x14ac:dyDescent="0.2">
      <c r="A282" s="114"/>
      <c r="B282" s="114"/>
      <c r="C282" s="114"/>
      <c r="D282" s="114"/>
      <c r="E282" s="116"/>
    </row>
    <row r="283" spans="1:5" x14ac:dyDescent="0.2">
      <c r="A283" s="114"/>
      <c r="B283" s="114"/>
      <c r="C283" s="114"/>
      <c r="D283" s="114"/>
      <c r="E283" s="116"/>
    </row>
    <row r="284" spans="1:5" x14ac:dyDescent="0.2">
      <c r="A284" s="114"/>
      <c r="B284" s="114"/>
      <c r="C284" s="114"/>
      <c r="D284" s="114"/>
      <c r="E284" s="116"/>
    </row>
    <row r="285" spans="1:5" x14ac:dyDescent="0.2">
      <c r="A285" s="114"/>
      <c r="B285" s="114"/>
      <c r="C285" s="114"/>
      <c r="D285" s="114"/>
      <c r="E285" s="116"/>
    </row>
    <row r="286" spans="1:5" x14ac:dyDescent="0.2">
      <c r="A286" s="114"/>
      <c r="B286" s="114"/>
      <c r="C286" s="114"/>
      <c r="D286" s="114"/>
      <c r="E286" s="116"/>
    </row>
    <row r="287" spans="1:5" x14ac:dyDescent="0.2">
      <c r="A287" s="114"/>
      <c r="B287" s="114"/>
      <c r="C287" s="114"/>
      <c r="D287" s="114"/>
      <c r="E287" s="116"/>
    </row>
    <row r="288" spans="1:5" x14ac:dyDescent="0.2">
      <c r="A288" s="114"/>
      <c r="B288" s="114"/>
      <c r="C288" s="114"/>
      <c r="D288" s="114"/>
      <c r="E288" s="116"/>
    </row>
    <row r="289" spans="1:5" x14ac:dyDescent="0.2">
      <c r="A289" s="114"/>
      <c r="B289" s="114"/>
      <c r="C289" s="114"/>
      <c r="D289" s="114"/>
      <c r="E289" s="116"/>
    </row>
    <row r="290" spans="1:5" x14ac:dyDescent="0.2">
      <c r="A290" s="114"/>
      <c r="B290" s="114"/>
      <c r="C290" s="114"/>
      <c r="D290" s="114"/>
      <c r="E290" s="116"/>
    </row>
    <row r="291" spans="1:5" x14ac:dyDescent="0.2">
      <c r="A291" s="114"/>
      <c r="B291" s="114"/>
      <c r="C291" s="114"/>
      <c r="D291" s="114"/>
      <c r="E291" s="116"/>
    </row>
    <row r="292" spans="1:5" x14ac:dyDescent="0.2">
      <c r="A292" s="114"/>
      <c r="B292" s="114"/>
      <c r="C292" s="114"/>
      <c r="D292" s="114"/>
      <c r="E292" s="116"/>
    </row>
    <row r="293" spans="1:5" x14ac:dyDescent="0.2">
      <c r="E293" s="100"/>
    </row>
    <row r="294" spans="1:5" x14ac:dyDescent="0.2">
      <c r="E294" s="100"/>
    </row>
    <row r="295" spans="1:5" x14ac:dyDescent="0.2">
      <c r="E295" s="100"/>
    </row>
    <row r="296" spans="1:5" x14ac:dyDescent="0.2">
      <c r="E296" s="100"/>
    </row>
    <row r="297" spans="1:5" x14ac:dyDescent="0.2">
      <c r="E297" s="100"/>
    </row>
    <row r="298" spans="1:5" x14ac:dyDescent="0.2">
      <c r="E298" s="100"/>
    </row>
    <row r="299" spans="1:5" x14ac:dyDescent="0.2">
      <c r="E299" s="100"/>
    </row>
    <row r="300" spans="1:5" x14ac:dyDescent="0.2">
      <c r="E300" s="100"/>
    </row>
    <row r="301" spans="1:5" x14ac:dyDescent="0.2">
      <c r="E301" s="100"/>
    </row>
    <row r="302" spans="1:5" x14ac:dyDescent="0.2">
      <c r="E302" s="100"/>
    </row>
    <row r="303" spans="1:5" x14ac:dyDescent="0.2">
      <c r="E303" s="100"/>
    </row>
    <row r="304" spans="1:5" x14ac:dyDescent="0.2">
      <c r="E304" s="100"/>
    </row>
    <row r="305" spans="5:5" x14ac:dyDescent="0.2">
      <c r="E305" s="100"/>
    </row>
    <row r="306" spans="5:5" x14ac:dyDescent="0.2">
      <c r="E306" s="100"/>
    </row>
    <row r="307" spans="5:5" x14ac:dyDescent="0.2">
      <c r="E307" s="100"/>
    </row>
    <row r="308" spans="5:5" x14ac:dyDescent="0.2">
      <c r="E308" s="100"/>
    </row>
    <row r="309" spans="5:5" x14ac:dyDescent="0.2">
      <c r="E309" s="100"/>
    </row>
    <row r="310" spans="5:5" x14ac:dyDescent="0.2">
      <c r="E310" s="100"/>
    </row>
    <row r="311" spans="5:5" x14ac:dyDescent="0.2">
      <c r="E311" s="100"/>
    </row>
    <row r="312" spans="5:5" x14ac:dyDescent="0.2">
      <c r="E312" s="100"/>
    </row>
    <row r="313" spans="5:5" x14ac:dyDescent="0.2">
      <c r="E313" s="100"/>
    </row>
    <row r="314" spans="5:5" x14ac:dyDescent="0.2">
      <c r="E314" s="100"/>
    </row>
    <row r="315" spans="5:5" x14ac:dyDescent="0.2">
      <c r="E315" s="100"/>
    </row>
    <row r="316" spans="5:5" x14ac:dyDescent="0.2">
      <c r="E316" s="100"/>
    </row>
    <row r="317" spans="5:5" x14ac:dyDescent="0.2">
      <c r="E317" s="100"/>
    </row>
    <row r="318" spans="5:5" x14ac:dyDescent="0.2">
      <c r="E318" s="100"/>
    </row>
    <row r="319" spans="5:5" x14ac:dyDescent="0.2">
      <c r="E319" s="100"/>
    </row>
    <row r="320" spans="5:5" x14ac:dyDescent="0.2">
      <c r="E320" s="100"/>
    </row>
    <row r="321" spans="5:5" x14ac:dyDescent="0.2">
      <c r="E321" s="100"/>
    </row>
    <row r="322" spans="5:5" x14ac:dyDescent="0.2">
      <c r="E322" s="100"/>
    </row>
    <row r="323" spans="5:5" x14ac:dyDescent="0.2">
      <c r="E323" s="100"/>
    </row>
    <row r="324" spans="5:5" x14ac:dyDescent="0.2">
      <c r="E324" s="100"/>
    </row>
    <row r="325" spans="5:5" x14ac:dyDescent="0.2">
      <c r="E325" s="100"/>
    </row>
    <row r="326" spans="5:5" x14ac:dyDescent="0.2">
      <c r="E326" s="100"/>
    </row>
    <row r="327" spans="5:5" x14ac:dyDescent="0.2">
      <c r="E327" s="100"/>
    </row>
    <row r="328" spans="5:5" x14ac:dyDescent="0.2">
      <c r="E328" s="100"/>
    </row>
    <row r="329" spans="5:5" x14ac:dyDescent="0.2">
      <c r="E329" s="100"/>
    </row>
    <row r="330" spans="5:5" x14ac:dyDescent="0.2">
      <c r="E330" s="100"/>
    </row>
    <row r="331" spans="5:5" x14ac:dyDescent="0.2">
      <c r="E331" s="100"/>
    </row>
    <row r="332" spans="5:5" x14ac:dyDescent="0.2">
      <c r="E332" s="100"/>
    </row>
    <row r="333" spans="5:5" x14ac:dyDescent="0.2">
      <c r="E333" s="100"/>
    </row>
    <row r="334" spans="5:5" x14ac:dyDescent="0.2">
      <c r="E334" s="100"/>
    </row>
    <row r="335" spans="5:5" x14ac:dyDescent="0.2">
      <c r="E335" s="100"/>
    </row>
    <row r="336" spans="5:5" x14ac:dyDescent="0.2">
      <c r="E336" s="100"/>
    </row>
    <row r="337" spans="5:5" x14ac:dyDescent="0.2">
      <c r="E337" s="100"/>
    </row>
  </sheetData>
  <mergeCells count="6">
    <mergeCell ref="A10:B10"/>
    <mergeCell ref="A2:B3"/>
    <mergeCell ref="D3:D4"/>
    <mergeCell ref="A4:B5"/>
    <mergeCell ref="A6:B6"/>
    <mergeCell ref="A9:E9"/>
  </mergeCells>
  <pageMargins left="0" right="0" top="0" bottom="0.39375000000000004" header="0" footer="0"/>
  <pageSetup paperSize="9" orientation="landscape" verticalDpi="0" r:id="rId1"/>
  <headerFooter alignWithMargins="0"/>
  <ignoredErrors>
    <ignoredError sqref="A20:H26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0"/>
  <sheetViews>
    <sheetView showWhiteSpace="0" view="pageLayout" zoomScaleNormal="100" workbookViewId="0">
      <selection sqref="A1:B1"/>
    </sheetView>
  </sheetViews>
  <sheetFormatPr defaultRowHeight="12.75" x14ac:dyDescent="0.2"/>
  <cols>
    <col min="1" max="1" width="4.5703125" style="62" bestFit="1" customWidth="1"/>
    <col min="2" max="2" width="61.7109375" style="62" customWidth="1"/>
    <col min="3" max="3" width="11.140625" style="52" bestFit="1" customWidth="1"/>
    <col min="4" max="4" width="11" style="52" customWidth="1"/>
    <col min="5" max="5" width="15.28515625" style="52" customWidth="1"/>
    <col min="6" max="6" width="15.7109375" style="52" bestFit="1" customWidth="1"/>
    <col min="7" max="7" width="10.85546875" style="52" bestFit="1" customWidth="1"/>
    <col min="8" max="8" width="11.140625" style="52" bestFit="1" customWidth="1"/>
    <col min="9" max="9" width="108.85546875" style="62" bestFit="1" customWidth="1"/>
    <col min="10" max="16384" width="9.140625" style="42"/>
  </cols>
  <sheetData>
    <row r="1" spans="1:9" ht="28.5" customHeight="1" x14ac:dyDescent="0.2">
      <c r="A1" s="146" t="s">
        <v>0</v>
      </c>
      <c r="B1" s="147"/>
      <c r="C1" s="53"/>
      <c r="D1" s="53"/>
      <c r="E1" s="53"/>
      <c r="F1" s="53"/>
    </row>
    <row r="2" spans="1:9" ht="28.5" customHeight="1" x14ac:dyDescent="0.2">
      <c r="A2" s="146" t="s">
        <v>1</v>
      </c>
      <c r="B2" s="147"/>
      <c r="C2" s="53"/>
      <c r="D2" s="53"/>
      <c r="E2" s="53"/>
      <c r="F2" s="53"/>
    </row>
    <row r="3" spans="1:9" ht="28.5" customHeight="1" x14ac:dyDescent="0.2">
      <c r="A3" s="146" t="s">
        <v>2</v>
      </c>
      <c r="B3" s="147"/>
      <c r="C3" s="53"/>
      <c r="D3" s="53"/>
      <c r="E3" s="53"/>
      <c r="F3" s="53"/>
    </row>
    <row r="4" spans="1:9" ht="22.5" customHeight="1" x14ac:dyDescent="0.2">
      <c r="A4" s="148" t="s">
        <v>259</v>
      </c>
      <c r="B4" s="148"/>
      <c r="C4" s="148"/>
      <c r="D4" s="148"/>
      <c r="E4" s="148"/>
      <c r="F4" s="148"/>
      <c r="G4" s="148"/>
      <c r="H4" s="148"/>
    </row>
    <row r="5" spans="1:9" ht="58.5" customHeight="1" x14ac:dyDescent="0.2">
      <c r="A5" s="139" t="s">
        <v>3</v>
      </c>
      <c r="B5" s="143"/>
      <c r="C5" s="43" t="s">
        <v>18</v>
      </c>
      <c r="D5" s="54" t="s">
        <v>79</v>
      </c>
      <c r="E5" s="43" t="s">
        <v>226</v>
      </c>
      <c r="F5" s="43" t="s">
        <v>6</v>
      </c>
      <c r="G5" s="55" t="s">
        <v>29</v>
      </c>
      <c r="H5" s="55" t="s">
        <v>30</v>
      </c>
    </row>
    <row r="6" spans="1:9" x14ac:dyDescent="0.2">
      <c r="A6" s="43" t="s">
        <v>7</v>
      </c>
      <c r="B6" s="43" t="s">
        <v>8</v>
      </c>
      <c r="C6" s="43" t="s">
        <v>20</v>
      </c>
      <c r="D6" s="43" t="s">
        <v>9</v>
      </c>
      <c r="E6" s="43" t="s">
        <v>23</v>
      </c>
      <c r="F6" s="43" t="s">
        <v>24</v>
      </c>
      <c r="G6" s="56" t="s">
        <v>25</v>
      </c>
      <c r="H6" s="56" t="s">
        <v>26</v>
      </c>
    </row>
    <row r="7" spans="1:9" ht="15" customHeight="1" x14ac:dyDescent="0.2">
      <c r="A7" s="46"/>
      <c r="B7" s="46" t="s">
        <v>10</v>
      </c>
      <c r="C7" s="47">
        <f>C8+C30</f>
        <v>510498.30380250845</v>
      </c>
      <c r="D7" s="47">
        <f>D8</f>
        <v>538510</v>
      </c>
      <c r="E7" s="47">
        <v>625385.48</v>
      </c>
      <c r="F7" s="47">
        <f>E7-D7</f>
        <v>86875.479999999981</v>
      </c>
      <c r="G7" s="78">
        <f>E7/C7*100</f>
        <v>122.50490850640257</v>
      </c>
      <c r="H7" s="78">
        <f>E7/D7*100</f>
        <v>116.13256578336521</v>
      </c>
    </row>
    <row r="8" spans="1:9" ht="15" customHeight="1" x14ac:dyDescent="0.2">
      <c r="A8" s="57" t="s">
        <v>11</v>
      </c>
      <c r="B8" s="57" t="s">
        <v>12</v>
      </c>
      <c r="C8" s="79">
        <f>C11+C13+C16+C20+C23+C25+C28+C29</f>
        <v>510100.13537726458</v>
      </c>
      <c r="D8" s="79">
        <f>D9+D14+D18+D21+D26</f>
        <v>538510</v>
      </c>
      <c r="E8" s="79">
        <v>625385.48</v>
      </c>
      <c r="F8" s="79">
        <f t="shared" ref="F8:F29" si="0">E8-D8</f>
        <v>86875.479999999981</v>
      </c>
      <c r="G8" s="80">
        <f t="shared" ref="G8:G32" si="1">E8/C8*100</f>
        <v>122.60053205778343</v>
      </c>
      <c r="H8" s="80">
        <f t="shared" ref="H8:H29" si="2">E8/D8*100</f>
        <v>116.13256578336521</v>
      </c>
    </row>
    <row r="9" spans="1:9" ht="15" customHeight="1" x14ac:dyDescent="0.2">
      <c r="A9" s="57" t="s">
        <v>32</v>
      </c>
      <c r="B9" s="57" t="s">
        <v>33</v>
      </c>
      <c r="C9" s="79">
        <v>301016.32000000001</v>
      </c>
      <c r="D9" s="79">
        <v>319530</v>
      </c>
      <c r="E9" s="79">
        <v>367579.55000000005</v>
      </c>
      <c r="F9" s="79">
        <f t="shared" si="0"/>
        <v>48049.550000000047</v>
      </c>
      <c r="G9" s="80">
        <f t="shared" si="1"/>
        <v>122.11283095879986</v>
      </c>
      <c r="H9" s="80">
        <f t="shared" si="2"/>
        <v>115.03757080712298</v>
      </c>
    </row>
    <row r="10" spans="1:9" ht="15" customHeight="1" x14ac:dyDescent="0.2">
      <c r="A10" s="57" t="s">
        <v>34</v>
      </c>
      <c r="B10" s="57" t="s">
        <v>35</v>
      </c>
      <c r="C10" s="79">
        <f>2266617.64/7.5345</f>
        <v>300831.85878293187</v>
      </c>
      <c r="D10" s="79">
        <v>319000</v>
      </c>
      <c r="E10" s="79">
        <v>367081.63</v>
      </c>
      <c r="F10" s="79">
        <f t="shared" si="0"/>
        <v>48081.630000000005</v>
      </c>
      <c r="G10" s="80">
        <f t="shared" si="1"/>
        <v>122.02219255802666</v>
      </c>
      <c r="H10" s="80">
        <f t="shared" si="2"/>
        <v>115.07261128526648</v>
      </c>
    </row>
    <row r="11" spans="1:9" ht="15" customHeight="1" x14ac:dyDescent="0.2">
      <c r="A11" s="57" t="s">
        <v>36</v>
      </c>
      <c r="B11" s="57" t="s">
        <v>37</v>
      </c>
      <c r="C11" s="79">
        <f>2266617.64/7.5345</f>
        <v>300831.85878293187</v>
      </c>
      <c r="D11" s="79">
        <v>319000</v>
      </c>
      <c r="E11" s="79">
        <v>367081.63</v>
      </c>
      <c r="F11" s="79">
        <f t="shared" si="0"/>
        <v>48081.630000000005</v>
      </c>
      <c r="G11" s="80">
        <f t="shared" si="1"/>
        <v>122.02219255802666</v>
      </c>
      <c r="H11" s="80">
        <f t="shared" si="2"/>
        <v>115.07261128526648</v>
      </c>
      <c r="I11" s="62" t="s">
        <v>287</v>
      </c>
    </row>
    <row r="12" spans="1:9" ht="15" customHeight="1" x14ac:dyDescent="0.2">
      <c r="A12" s="57" t="s">
        <v>38</v>
      </c>
      <c r="B12" s="57" t="s">
        <v>39</v>
      </c>
      <c r="C12" s="79">
        <f>1389.81/7.5345</f>
        <v>184.45948636273141</v>
      </c>
      <c r="D12" s="79">
        <v>530</v>
      </c>
      <c r="E12" s="79">
        <v>497.91999999999996</v>
      </c>
      <c r="F12" s="79">
        <f t="shared" si="0"/>
        <v>-32.080000000000041</v>
      </c>
      <c r="G12" s="80">
        <f t="shared" si="1"/>
        <v>269.93461264489389</v>
      </c>
      <c r="H12" s="80">
        <f t="shared" si="2"/>
        <v>93.947169811320748</v>
      </c>
    </row>
    <row r="13" spans="1:9" ht="22.5" x14ac:dyDescent="0.2">
      <c r="A13" s="57" t="s">
        <v>40</v>
      </c>
      <c r="B13" s="57" t="s">
        <v>41</v>
      </c>
      <c r="C13" s="79">
        <f>1389.81/7.5345</f>
        <v>184.45948636273141</v>
      </c>
      <c r="D13" s="79">
        <v>530</v>
      </c>
      <c r="E13" s="79">
        <v>497.91999999999996</v>
      </c>
      <c r="F13" s="79">
        <f t="shared" si="0"/>
        <v>-32.080000000000041</v>
      </c>
      <c r="G13" s="80">
        <f t="shared" si="1"/>
        <v>269.93461264489389</v>
      </c>
      <c r="H13" s="80">
        <f t="shared" si="2"/>
        <v>93.947169811320748</v>
      </c>
    </row>
    <row r="14" spans="1:9" ht="15" customHeight="1" x14ac:dyDescent="0.2">
      <c r="A14" s="57" t="s">
        <v>42</v>
      </c>
      <c r="B14" s="57" t="s">
        <v>43</v>
      </c>
      <c r="C14" s="79">
        <f>5.05/7.5345</f>
        <v>0.67025018249386148</v>
      </c>
      <c r="D14" s="79">
        <v>0</v>
      </c>
      <c r="E14" s="79">
        <v>0.01</v>
      </c>
      <c r="F14" s="79">
        <f t="shared" si="0"/>
        <v>0.01</v>
      </c>
      <c r="G14" s="80">
        <f t="shared" si="1"/>
        <v>1.4919801980198022</v>
      </c>
      <c r="H14" s="80"/>
    </row>
    <row r="15" spans="1:9" ht="15" customHeight="1" x14ac:dyDescent="0.2">
      <c r="A15" s="57" t="s">
        <v>45</v>
      </c>
      <c r="B15" s="57" t="s">
        <v>46</v>
      </c>
      <c r="C15" s="79">
        <f>5.05/7.5345</f>
        <v>0.67025018249386148</v>
      </c>
      <c r="D15" s="79">
        <v>0</v>
      </c>
      <c r="E15" s="79">
        <v>0.01</v>
      </c>
      <c r="F15" s="79">
        <f t="shared" si="0"/>
        <v>0.01</v>
      </c>
      <c r="G15" s="80">
        <f t="shared" si="1"/>
        <v>1.4919801980198022</v>
      </c>
      <c r="H15" s="80"/>
    </row>
    <row r="16" spans="1:9" ht="15" customHeight="1" x14ac:dyDescent="0.2">
      <c r="A16" s="57" t="s">
        <v>47</v>
      </c>
      <c r="B16" s="57" t="s">
        <v>48</v>
      </c>
      <c r="C16" s="79">
        <f>5.05/7.5345</f>
        <v>0.67025018249386148</v>
      </c>
      <c r="D16" s="79">
        <v>0</v>
      </c>
      <c r="E16" s="79">
        <v>0.01</v>
      </c>
      <c r="F16" s="79">
        <f t="shared" si="0"/>
        <v>0.01</v>
      </c>
      <c r="G16" s="80">
        <f t="shared" si="1"/>
        <v>1.4919801980198022</v>
      </c>
      <c r="H16" s="80"/>
    </row>
    <row r="17" spans="1:9" ht="15" customHeight="1" x14ac:dyDescent="0.2">
      <c r="A17" s="57" t="s">
        <v>49</v>
      </c>
      <c r="B17" s="57" t="s">
        <v>50</v>
      </c>
      <c r="C17" s="79">
        <v>0</v>
      </c>
      <c r="D17" s="79">
        <v>0</v>
      </c>
      <c r="E17" s="79">
        <v>0</v>
      </c>
      <c r="F17" s="79">
        <f t="shared" si="0"/>
        <v>0</v>
      </c>
      <c r="G17" s="80"/>
      <c r="H17" s="80"/>
    </row>
    <row r="18" spans="1:9" ht="15" customHeight="1" x14ac:dyDescent="0.2">
      <c r="A18" s="57" t="s">
        <v>51</v>
      </c>
      <c r="B18" s="57" t="s">
        <v>52</v>
      </c>
      <c r="C18" s="79">
        <f>557784.08/7.5345</f>
        <v>74030.669586568445</v>
      </c>
      <c r="D18" s="79">
        <v>87000</v>
      </c>
      <c r="E18" s="79">
        <v>88285.48000000001</v>
      </c>
      <c r="F18" s="79">
        <f t="shared" si="0"/>
        <v>1285.4800000000105</v>
      </c>
      <c r="G18" s="80">
        <f t="shared" si="1"/>
        <v>119.25527689137347</v>
      </c>
      <c r="H18" s="80">
        <f t="shared" si="2"/>
        <v>101.47756321839081</v>
      </c>
    </row>
    <row r="19" spans="1:9" ht="15" customHeight="1" x14ac:dyDescent="0.2">
      <c r="A19" s="57" t="s">
        <v>53</v>
      </c>
      <c r="B19" s="57" t="s">
        <v>54</v>
      </c>
      <c r="C19" s="79">
        <f>557784.08/7.5345</f>
        <v>74030.669586568445</v>
      </c>
      <c r="D19" s="79">
        <v>87000</v>
      </c>
      <c r="E19" s="79">
        <v>88285.48000000001</v>
      </c>
      <c r="F19" s="79">
        <f t="shared" si="0"/>
        <v>1285.4800000000105</v>
      </c>
      <c r="G19" s="80">
        <f t="shared" si="1"/>
        <v>119.25527689137347</v>
      </c>
      <c r="H19" s="80">
        <f t="shared" si="2"/>
        <v>101.47756321839081</v>
      </c>
    </row>
    <row r="20" spans="1:9" ht="15" customHeight="1" x14ac:dyDescent="0.2">
      <c r="A20" s="57" t="s">
        <v>55</v>
      </c>
      <c r="B20" s="57" t="s">
        <v>56</v>
      </c>
      <c r="C20" s="79">
        <f>557784.08/7.5345</f>
        <v>74030.669586568445</v>
      </c>
      <c r="D20" s="79">
        <v>87000</v>
      </c>
      <c r="E20" s="79">
        <v>88285.48000000001</v>
      </c>
      <c r="F20" s="79">
        <f t="shared" si="0"/>
        <v>1285.4800000000105</v>
      </c>
      <c r="G20" s="80">
        <f t="shared" si="1"/>
        <v>119.25527689137347</v>
      </c>
      <c r="H20" s="80">
        <f t="shared" si="2"/>
        <v>101.47756321839081</v>
      </c>
    </row>
    <row r="21" spans="1:9" ht="22.5" x14ac:dyDescent="0.2">
      <c r="A21" s="57" t="s">
        <v>57</v>
      </c>
      <c r="B21" s="57" t="s">
        <v>58</v>
      </c>
      <c r="C21" s="79">
        <f>8160/7.5345</f>
        <v>1083.0181166633486</v>
      </c>
      <c r="D21" s="79">
        <v>0</v>
      </c>
      <c r="E21" s="79">
        <v>18211.68</v>
      </c>
      <c r="F21" s="79">
        <f t="shared" si="0"/>
        <v>18211.68</v>
      </c>
      <c r="G21" s="80">
        <f t="shared" si="1"/>
        <v>1681.5674382352943</v>
      </c>
      <c r="H21" s="80"/>
    </row>
    <row r="22" spans="1:9" ht="15" customHeight="1" x14ac:dyDescent="0.2">
      <c r="A22" s="57" t="s">
        <v>59</v>
      </c>
      <c r="B22" s="57" t="s">
        <v>60</v>
      </c>
      <c r="C22" s="79">
        <f>8160/7.5345</f>
        <v>1083.0181166633486</v>
      </c>
      <c r="D22" s="79">
        <v>0</v>
      </c>
      <c r="E22" s="79">
        <v>17925</v>
      </c>
      <c r="F22" s="79">
        <f t="shared" si="0"/>
        <v>17925</v>
      </c>
      <c r="G22" s="80">
        <f t="shared" si="1"/>
        <v>1655.0969669117649</v>
      </c>
      <c r="H22" s="80"/>
    </row>
    <row r="23" spans="1:9" ht="15" customHeight="1" x14ac:dyDescent="0.2">
      <c r="A23" s="57" t="s">
        <v>61</v>
      </c>
      <c r="B23" s="57" t="s">
        <v>62</v>
      </c>
      <c r="C23" s="79">
        <f>8160/7.5345</f>
        <v>1083.0181166633486</v>
      </c>
      <c r="D23" s="79">
        <v>0</v>
      </c>
      <c r="E23" s="79">
        <v>17925</v>
      </c>
      <c r="F23" s="79">
        <f t="shared" si="0"/>
        <v>17925</v>
      </c>
      <c r="G23" s="80">
        <f t="shared" si="1"/>
        <v>1655.0969669117649</v>
      </c>
      <c r="H23" s="80"/>
      <c r="I23" s="62" t="s">
        <v>277</v>
      </c>
    </row>
    <row r="24" spans="1:9" ht="22.5" x14ac:dyDescent="0.2">
      <c r="A24" s="57" t="s">
        <v>63</v>
      </c>
      <c r="B24" s="57" t="s">
        <v>64</v>
      </c>
      <c r="C24" s="79">
        <v>0</v>
      </c>
      <c r="D24" s="79">
        <v>0</v>
      </c>
      <c r="E24" s="79">
        <v>286.68</v>
      </c>
      <c r="F24" s="79">
        <f t="shared" si="0"/>
        <v>286.68</v>
      </c>
      <c r="G24" s="80"/>
      <c r="H24" s="80"/>
    </row>
    <row r="25" spans="1:9" ht="15" customHeight="1" x14ac:dyDescent="0.2">
      <c r="A25" s="57" t="s">
        <v>65</v>
      </c>
      <c r="B25" s="57" t="s">
        <v>66</v>
      </c>
      <c r="C25" s="79">
        <v>0</v>
      </c>
      <c r="D25" s="79">
        <v>0</v>
      </c>
      <c r="E25" s="79">
        <v>286.68</v>
      </c>
      <c r="F25" s="79">
        <f t="shared" si="0"/>
        <v>286.68</v>
      </c>
      <c r="G25" s="80"/>
      <c r="H25" s="80"/>
    </row>
    <row r="26" spans="1:9" ht="15" customHeight="1" x14ac:dyDescent="0.2">
      <c r="A26" s="58">
        <v>67</v>
      </c>
      <c r="B26" s="58" t="s">
        <v>67</v>
      </c>
      <c r="C26" s="81">
        <f>1009392.89/7.5345</f>
        <v>133969.45915455569</v>
      </c>
      <c r="D26" s="81">
        <f>D27</f>
        <v>131980</v>
      </c>
      <c r="E26" s="79">
        <v>151308.76</v>
      </c>
      <c r="F26" s="79">
        <f t="shared" si="0"/>
        <v>19328.760000000009</v>
      </c>
      <c r="G26" s="82">
        <f t="shared" si="1"/>
        <v>112.94272661460893</v>
      </c>
      <c r="H26" s="82">
        <f t="shared" si="2"/>
        <v>114.6452189725716</v>
      </c>
    </row>
    <row r="27" spans="1:9" ht="15" customHeight="1" x14ac:dyDescent="0.2">
      <c r="A27" s="58">
        <v>671</v>
      </c>
      <c r="B27" s="58" t="s">
        <v>68</v>
      </c>
      <c r="C27" s="81">
        <f>1009392.89/7.5345</f>
        <v>133969.45915455569</v>
      </c>
      <c r="D27" s="81">
        <f>D28+D29</f>
        <v>131980</v>
      </c>
      <c r="E27" s="79">
        <v>151308.76</v>
      </c>
      <c r="F27" s="79">
        <f t="shared" si="0"/>
        <v>19328.760000000009</v>
      </c>
      <c r="G27" s="82">
        <f t="shared" si="1"/>
        <v>112.94272661460893</v>
      </c>
      <c r="H27" s="82">
        <f t="shared" si="2"/>
        <v>114.6452189725716</v>
      </c>
      <c r="I27" s="62" t="s">
        <v>278</v>
      </c>
    </row>
    <row r="28" spans="1:9" ht="15" customHeight="1" x14ac:dyDescent="0.2">
      <c r="A28" s="58">
        <v>6711</v>
      </c>
      <c r="B28" s="58" t="s">
        <v>69</v>
      </c>
      <c r="C28" s="81">
        <f>958773.39/7.5345</f>
        <v>127251.09695401155</v>
      </c>
      <c r="D28" s="81">
        <v>107490</v>
      </c>
      <c r="E28" s="79">
        <v>130689.28</v>
      </c>
      <c r="F28" s="79">
        <f t="shared" si="0"/>
        <v>23199.279999999999</v>
      </c>
      <c r="G28" s="82">
        <f t="shared" si="1"/>
        <v>102.70188872888933</v>
      </c>
      <c r="H28" s="82">
        <f t="shared" si="2"/>
        <v>121.58273327751419</v>
      </c>
    </row>
    <row r="29" spans="1:9" ht="15" customHeight="1" x14ac:dyDescent="0.2">
      <c r="A29" s="58">
        <v>6712</v>
      </c>
      <c r="B29" s="58" t="s">
        <v>70</v>
      </c>
      <c r="C29" s="81">
        <f>50619.5/7.5345</f>
        <v>6718.362200544163</v>
      </c>
      <c r="D29" s="81">
        <v>24490</v>
      </c>
      <c r="E29" s="79">
        <v>20618.940999999999</v>
      </c>
      <c r="F29" s="79">
        <f t="shared" si="0"/>
        <v>-3871.0590000000011</v>
      </c>
      <c r="G29" s="82">
        <f t="shared" si="1"/>
        <v>306.90427792550304</v>
      </c>
      <c r="H29" s="82">
        <f t="shared" si="2"/>
        <v>84.193307472437724</v>
      </c>
    </row>
    <row r="30" spans="1:9" ht="15" customHeight="1" x14ac:dyDescent="0.2">
      <c r="A30" s="57" t="s">
        <v>71</v>
      </c>
      <c r="B30" s="58" t="s">
        <v>72</v>
      </c>
      <c r="C30" s="79">
        <f>3000/7.5345</f>
        <v>398.16842524387812</v>
      </c>
      <c r="D30" s="79">
        <v>0</v>
      </c>
      <c r="E30" s="79">
        <v>0</v>
      </c>
      <c r="F30" s="79">
        <v>0</v>
      </c>
      <c r="G30" s="80">
        <f t="shared" si="1"/>
        <v>0</v>
      </c>
      <c r="H30" s="80"/>
    </row>
    <row r="31" spans="1:9" ht="15" customHeight="1" x14ac:dyDescent="0.2">
      <c r="A31" s="57" t="s">
        <v>73</v>
      </c>
      <c r="B31" s="58" t="s">
        <v>74</v>
      </c>
      <c r="C31" s="79">
        <f>3000/7.5345</f>
        <v>398.16842524387812</v>
      </c>
      <c r="D31" s="79">
        <v>0</v>
      </c>
      <c r="E31" s="79">
        <v>0</v>
      </c>
      <c r="F31" s="79">
        <v>0</v>
      </c>
      <c r="G31" s="80">
        <f t="shared" si="1"/>
        <v>0</v>
      </c>
      <c r="H31" s="80"/>
    </row>
    <row r="32" spans="1:9" ht="15" customHeight="1" x14ac:dyDescent="0.2">
      <c r="A32" s="57" t="s">
        <v>75</v>
      </c>
      <c r="B32" s="58" t="s">
        <v>76</v>
      </c>
      <c r="C32" s="79">
        <f>3000/7.5345</f>
        <v>398.16842524387812</v>
      </c>
      <c r="D32" s="79">
        <v>0</v>
      </c>
      <c r="E32" s="79">
        <v>0</v>
      </c>
      <c r="F32" s="79">
        <v>0</v>
      </c>
      <c r="G32" s="80">
        <f t="shared" si="1"/>
        <v>0</v>
      </c>
      <c r="H32" s="80"/>
    </row>
    <row r="33" spans="1:9" ht="15" customHeight="1" x14ac:dyDescent="0.2">
      <c r="A33" s="57" t="s">
        <v>77</v>
      </c>
      <c r="B33" s="58" t="s">
        <v>78</v>
      </c>
      <c r="C33" s="79">
        <f>3000/7.5345</f>
        <v>398.16842524387812</v>
      </c>
      <c r="D33" s="79">
        <v>0</v>
      </c>
      <c r="E33" s="79">
        <v>0</v>
      </c>
      <c r="F33" s="79">
        <v>0</v>
      </c>
      <c r="G33" s="80">
        <v>0</v>
      </c>
      <c r="H33" s="80">
        <v>0</v>
      </c>
    </row>
    <row r="36" spans="1:9" s="59" customFormat="1" ht="48" x14ac:dyDescent="0.2">
      <c r="A36" s="139" t="s">
        <v>3</v>
      </c>
      <c r="B36" s="140"/>
      <c r="C36" s="43" t="s">
        <v>18</v>
      </c>
      <c r="D36" s="43" t="s">
        <v>4</v>
      </c>
      <c r="E36" s="43" t="s">
        <v>226</v>
      </c>
      <c r="F36" s="43" t="s">
        <v>6</v>
      </c>
      <c r="G36" s="55" t="s">
        <v>29</v>
      </c>
      <c r="H36" s="55" t="s">
        <v>30</v>
      </c>
      <c r="I36" s="62"/>
    </row>
    <row r="37" spans="1:9" s="59" customFormat="1" x14ac:dyDescent="0.2">
      <c r="A37" s="43" t="s">
        <v>7</v>
      </c>
      <c r="B37" s="43" t="s">
        <v>8</v>
      </c>
      <c r="C37" s="43" t="s">
        <v>20</v>
      </c>
      <c r="D37" s="43" t="s">
        <v>9</v>
      </c>
      <c r="E37" s="43" t="s">
        <v>23</v>
      </c>
      <c r="F37" s="43" t="s">
        <v>24</v>
      </c>
      <c r="G37" s="56" t="s">
        <v>25</v>
      </c>
      <c r="H37" s="56" t="s">
        <v>26</v>
      </c>
      <c r="I37" s="62"/>
    </row>
    <row r="38" spans="1:9" s="59" customFormat="1" x14ac:dyDescent="0.2">
      <c r="A38" s="46"/>
      <c r="B38" s="46" t="s">
        <v>13</v>
      </c>
      <c r="C38" s="83">
        <v>540400.0066361404</v>
      </c>
      <c r="D38" s="83">
        <f>D39+D90</f>
        <v>538510</v>
      </c>
      <c r="E38" s="83">
        <v>565743.32999999996</v>
      </c>
      <c r="F38" s="83">
        <f>E38-D38</f>
        <v>27233.329999999958</v>
      </c>
      <c r="G38" s="84">
        <f>E38/C38*100</f>
        <v>104.68973409560367</v>
      </c>
      <c r="H38" s="84">
        <f>E38/D38*100</f>
        <v>105.05716328387587</v>
      </c>
      <c r="I38" s="62"/>
    </row>
    <row r="39" spans="1:9" s="59" customFormat="1" x14ac:dyDescent="0.2">
      <c r="A39" s="57" t="s">
        <v>14</v>
      </c>
      <c r="B39" s="57" t="s">
        <v>15</v>
      </c>
      <c r="C39" s="85">
        <v>521311.71809675492</v>
      </c>
      <c r="D39" s="85">
        <v>514020</v>
      </c>
      <c r="E39" s="85">
        <v>560534.75</v>
      </c>
      <c r="F39" s="85">
        <f t="shared" ref="F39:F102" si="3">E39-D39</f>
        <v>46514.75</v>
      </c>
      <c r="G39" s="86">
        <f t="shared" ref="G39:G102" si="4">E39/C39*100</f>
        <v>107.52391142221846</v>
      </c>
      <c r="H39" s="80">
        <f t="shared" ref="H39:H102" si="5">E39/D39*100</f>
        <v>109.04921014746508</v>
      </c>
      <c r="I39" s="62"/>
    </row>
    <row r="40" spans="1:9" s="59" customFormat="1" x14ac:dyDescent="0.2">
      <c r="A40" s="57" t="s">
        <v>80</v>
      </c>
      <c r="B40" s="57" t="s">
        <v>81</v>
      </c>
      <c r="C40" s="85">
        <v>301687.62227088725</v>
      </c>
      <c r="D40" s="85">
        <v>318500</v>
      </c>
      <c r="E40" s="85">
        <v>366505.76</v>
      </c>
      <c r="F40" s="85">
        <f t="shared" si="3"/>
        <v>48005.760000000009</v>
      </c>
      <c r="G40" s="86">
        <f t="shared" si="4"/>
        <v>121.485182998629</v>
      </c>
      <c r="H40" s="80">
        <f t="shared" si="5"/>
        <v>115.07245211930925</v>
      </c>
      <c r="I40" s="62"/>
    </row>
    <row r="41" spans="1:9" s="59" customFormat="1" x14ac:dyDescent="0.2">
      <c r="A41" s="57" t="s">
        <v>82</v>
      </c>
      <c r="B41" s="57" t="s">
        <v>83</v>
      </c>
      <c r="C41" s="85">
        <v>251630.99608467714</v>
      </c>
      <c r="D41" s="85">
        <v>258700</v>
      </c>
      <c r="E41" s="85">
        <v>297500.94</v>
      </c>
      <c r="F41" s="85">
        <f t="shared" si="3"/>
        <v>38800.94</v>
      </c>
      <c r="G41" s="86">
        <f t="shared" si="4"/>
        <v>118.22905151950638</v>
      </c>
      <c r="H41" s="80">
        <f t="shared" si="5"/>
        <v>114.99843061461152</v>
      </c>
      <c r="I41" s="62"/>
    </row>
    <row r="42" spans="1:9" s="59" customFormat="1" x14ac:dyDescent="0.2">
      <c r="A42" s="57" t="s">
        <v>84</v>
      </c>
      <c r="B42" s="57" t="s">
        <v>85</v>
      </c>
      <c r="C42" s="85">
        <v>251630.99608467714</v>
      </c>
      <c r="D42" s="85">
        <v>258700</v>
      </c>
      <c r="E42" s="85">
        <v>276856.84999999998</v>
      </c>
      <c r="F42" s="85">
        <f t="shared" si="3"/>
        <v>18156.849999999977</v>
      </c>
      <c r="G42" s="86">
        <f t="shared" si="4"/>
        <v>110.02493902095989</v>
      </c>
      <c r="H42" s="80">
        <f t="shared" si="5"/>
        <v>107.01849632779282</v>
      </c>
      <c r="I42" s="62" t="s">
        <v>287</v>
      </c>
    </row>
    <row r="43" spans="1:9" s="59" customFormat="1" x14ac:dyDescent="0.2">
      <c r="A43" s="57" t="s">
        <v>86</v>
      </c>
      <c r="B43" s="57" t="s">
        <v>87</v>
      </c>
      <c r="C43" s="85">
        <v>0</v>
      </c>
      <c r="D43" s="85">
        <v>0</v>
      </c>
      <c r="E43" s="85">
        <v>320.77999999999997</v>
      </c>
      <c r="F43" s="85">
        <f t="shared" si="3"/>
        <v>320.77999999999997</v>
      </c>
      <c r="G43" s="86"/>
      <c r="H43" s="80"/>
      <c r="I43" s="62"/>
    </row>
    <row r="44" spans="1:9" s="59" customFormat="1" x14ac:dyDescent="0.2">
      <c r="A44" s="57" t="s">
        <v>88</v>
      </c>
      <c r="B44" s="57" t="s">
        <v>89</v>
      </c>
      <c r="C44" s="85">
        <v>0</v>
      </c>
      <c r="D44" s="85">
        <v>0</v>
      </c>
      <c r="E44" s="85">
        <v>20323.310000000001</v>
      </c>
      <c r="F44" s="85">
        <f t="shared" si="3"/>
        <v>20323.310000000001</v>
      </c>
      <c r="G44" s="86"/>
      <c r="H44" s="80"/>
      <c r="I44" s="62"/>
    </row>
    <row r="45" spans="1:9" s="59" customFormat="1" x14ac:dyDescent="0.2">
      <c r="A45" s="57" t="s">
        <v>90</v>
      </c>
      <c r="B45" s="57" t="s">
        <v>91</v>
      </c>
      <c r="C45" s="85">
        <v>8781.7957395978501</v>
      </c>
      <c r="D45" s="85">
        <v>17100</v>
      </c>
      <c r="E45" s="85">
        <v>20030.09</v>
      </c>
      <c r="F45" s="85">
        <f t="shared" si="3"/>
        <v>2930.09</v>
      </c>
      <c r="G45" s="86">
        <f t="shared" si="4"/>
        <v>228.08649385549532</v>
      </c>
      <c r="H45" s="80">
        <f t="shared" si="5"/>
        <v>117.13502923976608</v>
      </c>
      <c r="I45" s="62"/>
    </row>
    <row r="46" spans="1:9" s="59" customFormat="1" x14ac:dyDescent="0.2">
      <c r="A46" s="57" t="s">
        <v>92</v>
      </c>
      <c r="B46" s="57" t="s">
        <v>91</v>
      </c>
      <c r="C46" s="85">
        <v>8781.7957395978501</v>
      </c>
      <c r="D46" s="85">
        <v>17100</v>
      </c>
      <c r="E46" s="85">
        <v>20030.09</v>
      </c>
      <c r="F46" s="85">
        <f t="shared" si="3"/>
        <v>2930.09</v>
      </c>
      <c r="G46" s="86">
        <f t="shared" si="4"/>
        <v>228.08649385549532</v>
      </c>
      <c r="H46" s="80">
        <f t="shared" si="5"/>
        <v>117.13502923976608</v>
      </c>
      <c r="I46" s="62"/>
    </row>
    <row r="47" spans="1:9" s="59" customFormat="1" x14ac:dyDescent="0.2">
      <c r="A47" s="57" t="s">
        <v>93</v>
      </c>
      <c r="B47" s="57" t="s">
        <v>94</v>
      </c>
      <c r="C47" s="85">
        <v>41274.83044661225</v>
      </c>
      <c r="D47" s="85">
        <v>42700</v>
      </c>
      <c r="E47" s="85">
        <v>48974.73</v>
      </c>
      <c r="F47" s="85">
        <f t="shared" si="3"/>
        <v>6274.7300000000032</v>
      </c>
      <c r="G47" s="86">
        <f t="shared" si="4"/>
        <v>118.65519366178219</v>
      </c>
      <c r="H47" s="80">
        <f t="shared" si="5"/>
        <v>114.69491803278689</v>
      </c>
      <c r="I47" s="62"/>
    </row>
    <row r="48" spans="1:9" s="59" customFormat="1" x14ac:dyDescent="0.2">
      <c r="A48" s="57" t="s">
        <v>95</v>
      </c>
      <c r="B48" s="57" t="s">
        <v>96</v>
      </c>
      <c r="C48" s="85">
        <v>41274.83044661225</v>
      </c>
      <c r="D48" s="85">
        <v>42700</v>
      </c>
      <c r="E48" s="85">
        <v>48974.73</v>
      </c>
      <c r="F48" s="85">
        <f t="shared" si="3"/>
        <v>6274.7300000000032</v>
      </c>
      <c r="G48" s="86">
        <f t="shared" si="4"/>
        <v>118.65519366178219</v>
      </c>
      <c r="H48" s="80">
        <f t="shared" si="5"/>
        <v>114.69491803278689</v>
      </c>
      <c r="I48" s="62"/>
    </row>
    <row r="49" spans="1:9" s="59" customFormat="1" x14ac:dyDescent="0.2">
      <c r="A49" s="57" t="s">
        <v>97</v>
      </c>
      <c r="B49" s="57" t="s">
        <v>98</v>
      </c>
      <c r="C49" s="85">
        <v>218794.20797664076</v>
      </c>
      <c r="D49" s="85">
        <v>194020</v>
      </c>
      <c r="E49" s="85">
        <v>193055.52</v>
      </c>
      <c r="F49" s="85">
        <f t="shared" si="3"/>
        <v>-964.48000000001048</v>
      </c>
      <c r="G49" s="86">
        <f t="shared" si="4"/>
        <v>88.236120044188411</v>
      </c>
      <c r="H49" s="80">
        <f t="shared" si="5"/>
        <v>99.502896608597041</v>
      </c>
      <c r="I49" s="62"/>
    </row>
    <row r="50" spans="1:9" s="59" customFormat="1" x14ac:dyDescent="0.2">
      <c r="A50" s="57" t="s">
        <v>99</v>
      </c>
      <c r="B50" s="57" t="s">
        <v>100</v>
      </c>
      <c r="C50" s="85">
        <v>17188.296502753998</v>
      </c>
      <c r="D50" s="85">
        <v>19450</v>
      </c>
      <c r="E50" s="85">
        <v>16195.09</v>
      </c>
      <c r="F50" s="85">
        <f t="shared" si="3"/>
        <v>-3254.91</v>
      </c>
      <c r="G50" s="86">
        <f t="shared" si="4"/>
        <v>94.221611765919562</v>
      </c>
      <c r="H50" s="80">
        <f t="shared" si="5"/>
        <v>83.26524421593831</v>
      </c>
      <c r="I50" s="62"/>
    </row>
    <row r="51" spans="1:9" s="59" customFormat="1" x14ac:dyDescent="0.2">
      <c r="A51" s="57" t="s">
        <v>101</v>
      </c>
      <c r="B51" s="57" t="s">
        <v>102</v>
      </c>
      <c r="C51" s="85">
        <v>2023.7733094432278</v>
      </c>
      <c r="D51" s="85">
        <v>2130</v>
      </c>
      <c r="E51" s="85">
        <v>2614.14</v>
      </c>
      <c r="F51" s="85">
        <f t="shared" si="3"/>
        <v>484.13999999999987</v>
      </c>
      <c r="G51" s="86">
        <f t="shared" si="4"/>
        <v>129.17158200486355</v>
      </c>
      <c r="H51" s="80">
        <f t="shared" si="5"/>
        <v>122.72957746478872</v>
      </c>
      <c r="I51" s="62"/>
    </row>
    <row r="52" spans="1:9" s="59" customFormat="1" x14ac:dyDescent="0.2">
      <c r="A52" s="57" t="s">
        <v>103</v>
      </c>
      <c r="B52" s="57" t="s">
        <v>104</v>
      </c>
      <c r="C52" s="85">
        <v>14991.983542371756</v>
      </c>
      <c r="D52" s="85">
        <v>16190</v>
      </c>
      <c r="E52" s="85">
        <v>12999.05</v>
      </c>
      <c r="F52" s="85">
        <f t="shared" si="3"/>
        <v>-3190.9500000000007</v>
      </c>
      <c r="G52" s="86">
        <f t="shared" si="4"/>
        <v>86.706672024157839</v>
      </c>
      <c r="H52" s="80">
        <f t="shared" si="5"/>
        <v>80.290611488573191</v>
      </c>
      <c r="I52" s="62"/>
    </row>
    <row r="53" spans="1:9" s="59" customFormat="1" x14ac:dyDescent="0.2">
      <c r="A53" s="57" t="s">
        <v>105</v>
      </c>
      <c r="B53" s="57" t="s">
        <v>106</v>
      </c>
      <c r="C53" s="85">
        <v>172.53965093901385</v>
      </c>
      <c r="D53" s="85">
        <v>1130</v>
      </c>
      <c r="E53" s="85">
        <v>507.5</v>
      </c>
      <c r="F53" s="85">
        <f t="shared" si="3"/>
        <v>-622.5</v>
      </c>
      <c r="G53" s="86">
        <f t="shared" si="4"/>
        <v>294.13528846153849</v>
      </c>
      <c r="H53" s="80">
        <f t="shared" si="5"/>
        <v>44.911504424778755</v>
      </c>
      <c r="I53" s="62"/>
    </row>
    <row r="54" spans="1:9" s="59" customFormat="1" x14ac:dyDescent="0.2">
      <c r="A54" s="57" t="s">
        <v>107</v>
      </c>
      <c r="B54" s="57" t="s">
        <v>108</v>
      </c>
      <c r="C54" s="85">
        <v>0</v>
      </c>
      <c r="D54" s="85">
        <v>0</v>
      </c>
      <c r="E54" s="85">
        <v>74.400000000000006</v>
      </c>
      <c r="F54" s="85">
        <f t="shared" si="3"/>
        <v>74.400000000000006</v>
      </c>
      <c r="G54" s="86"/>
      <c r="H54" s="80"/>
      <c r="I54" s="62"/>
    </row>
    <row r="55" spans="1:9" s="59" customFormat="1" x14ac:dyDescent="0.2">
      <c r="A55" s="57" t="s">
        <v>109</v>
      </c>
      <c r="B55" s="57" t="s">
        <v>110</v>
      </c>
      <c r="C55" s="85">
        <v>118740.59327095361</v>
      </c>
      <c r="D55" s="85">
        <v>100190</v>
      </c>
      <c r="E55" s="85">
        <v>110759.53</v>
      </c>
      <c r="F55" s="85">
        <f t="shared" si="3"/>
        <v>10569.529999999999</v>
      </c>
      <c r="G55" s="86">
        <f t="shared" si="4"/>
        <v>93.278572178983751</v>
      </c>
      <c r="H55" s="80">
        <f t="shared" si="5"/>
        <v>110.54948597664438</v>
      </c>
      <c r="I55" s="62"/>
    </row>
    <row r="56" spans="1:9" s="59" customFormat="1" x14ac:dyDescent="0.2">
      <c r="A56" s="57" t="s">
        <v>111</v>
      </c>
      <c r="B56" s="57" t="s">
        <v>112</v>
      </c>
      <c r="C56" s="85">
        <v>7550.8169088857912</v>
      </c>
      <c r="D56" s="85">
        <v>9830</v>
      </c>
      <c r="E56" s="85">
        <v>10419.77</v>
      </c>
      <c r="F56" s="85">
        <f t="shared" si="3"/>
        <v>589.77000000000044</v>
      </c>
      <c r="G56" s="86">
        <f t="shared" si="4"/>
        <v>137.99526760790647</v>
      </c>
      <c r="H56" s="80">
        <f t="shared" si="5"/>
        <v>105.99969481180061</v>
      </c>
      <c r="I56" s="62"/>
    </row>
    <row r="57" spans="1:9" s="59" customFormat="1" x14ac:dyDescent="0.2">
      <c r="A57" s="57" t="s">
        <v>113</v>
      </c>
      <c r="B57" s="57" t="s">
        <v>114</v>
      </c>
      <c r="C57" s="85">
        <v>66892.777224766076</v>
      </c>
      <c r="D57" s="85">
        <v>66900</v>
      </c>
      <c r="E57" s="85">
        <v>66440.75</v>
      </c>
      <c r="F57" s="85">
        <f t="shared" si="3"/>
        <v>-459.25</v>
      </c>
      <c r="G57" s="86">
        <f t="shared" si="4"/>
        <v>99.324251072358351</v>
      </c>
      <c r="H57" s="80">
        <f t="shared" si="5"/>
        <v>99.313527653213754</v>
      </c>
      <c r="I57" s="62"/>
    </row>
    <row r="58" spans="1:9" s="59" customFormat="1" x14ac:dyDescent="0.2">
      <c r="A58" s="57" t="s">
        <v>115</v>
      </c>
      <c r="B58" s="57" t="s">
        <v>116</v>
      </c>
      <c r="C58" s="85">
        <v>38608.064237839273</v>
      </c>
      <c r="D58" s="85">
        <v>18500</v>
      </c>
      <c r="E58" s="85">
        <v>24648.32</v>
      </c>
      <c r="F58" s="85">
        <f t="shared" si="3"/>
        <v>6148.32</v>
      </c>
      <c r="G58" s="86">
        <f t="shared" si="4"/>
        <v>63.842413460974548</v>
      </c>
      <c r="H58" s="80">
        <f t="shared" si="5"/>
        <v>133.23416216216216</v>
      </c>
      <c r="I58" s="62" t="s">
        <v>279</v>
      </c>
    </row>
    <row r="59" spans="1:9" s="59" customFormat="1" x14ac:dyDescent="0.2">
      <c r="A59" s="57" t="s">
        <v>117</v>
      </c>
      <c r="B59" s="57" t="s">
        <v>118</v>
      </c>
      <c r="C59" s="85">
        <v>1992.5038157807419</v>
      </c>
      <c r="D59" s="85">
        <v>2630</v>
      </c>
      <c r="E59" s="85">
        <v>716.59</v>
      </c>
      <c r="F59" s="85">
        <f t="shared" si="3"/>
        <v>-1913.4099999999999</v>
      </c>
      <c r="G59" s="86">
        <f t="shared" si="4"/>
        <v>35.964297499686928</v>
      </c>
      <c r="H59" s="80">
        <f t="shared" si="5"/>
        <v>27.246768060836501</v>
      </c>
      <c r="I59" s="62"/>
    </row>
    <row r="60" spans="1:9" s="59" customFormat="1" x14ac:dyDescent="0.2">
      <c r="A60" s="57" t="s">
        <v>119</v>
      </c>
      <c r="B60" s="57" t="s">
        <v>120</v>
      </c>
      <c r="C60" s="85">
        <v>3458.4590881943059</v>
      </c>
      <c r="D60" s="85">
        <v>1330</v>
      </c>
      <c r="E60" s="85">
        <v>7879</v>
      </c>
      <c r="F60" s="85">
        <f t="shared" si="3"/>
        <v>6549</v>
      </c>
      <c r="G60" s="86">
        <f t="shared" si="4"/>
        <v>227.81822190395494</v>
      </c>
      <c r="H60" s="80">
        <f t="shared" si="5"/>
        <v>592.40601503759399</v>
      </c>
      <c r="I60" s="62" t="s">
        <v>280</v>
      </c>
    </row>
    <row r="61" spans="1:9" s="59" customFormat="1" x14ac:dyDescent="0.2">
      <c r="A61" s="57" t="s">
        <v>121</v>
      </c>
      <c r="B61" s="57" t="s">
        <v>122</v>
      </c>
      <c r="C61" s="85">
        <v>237.97199548742449</v>
      </c>
      <c r="D61" s="85">
        <v>1000</v>
      </c>
      <c r="E61" s="85">
        <v>655.1</v>
      </c>
      <c r="F61" s="85">
        <f t="shared" si="3"/>
        <v>-344.9</v>
      </c>
      <c r="G61" s="86">
        <f t="shared" si="4"/>
        <v>275.2844924707195</v>
      </c>
      <c r="H61" s="80">
        <f t="shared" si="5"/>
        <v>65.510000000000005</v>
      </c>
      <c r="I61" s="62"/>
    </row>
    <row r="62" spans="1:9" s="59" customFormat="1" x14ac:dyDescent="0.2">
      <c r="A62" s="57" t="s">
        <v>123</v>
      </c>
      <c r="B62" s="57" t="s">
        <v>124</v>
      </c>
      <c r="C62" s="85">
        <v>78066.698520140693</v>
      </c>
      <c r="D62" s="85">
        <v>61460</v>
      </c>
      <c r="E62" s="85">
        <v>56016.79</v>
      </c>
      <c r="F62" s="85">
        <f t="shared" si="3"/>
        <v>-5443.2099999999991</v>
      </c>
      <c r="G62" s="86">
        <f t="shared" si="4"/>
        <v>71.755039039531098</v>
      </c>
      <c r="H62" s="80">
        <f t="shared" si="5"/>
        <v>91.143491701919956</v>
      </c>
      <c r="I62" s="62"/>
    </row>
    <row r="63" spans="1:9" s="59" customFormat="1" x14ac:dyDescent="0.2">
      <c r="A63" s="57" t="s">
        <v>125</v>
      </c>
      <c r="B63" s="57" t="s">
        <v>126</v>
      </c>
      <c r="C63" s="85">
        <v>2783.333996947375</v>
      </c>
      <c r="D63" s="85">
        <v>3330</v>
      </c>
      <c r="E63" s="85">
        <v>2667.75</v>
      </c>
      <c r="F63" s="85">
        <f t="shared" si="3"/>
        <v>-662.25</v>
      </c>
      <c r="G63" s="86">
        <f t="shared" si="4"/>
        <v>95.847282536909262</v>
      </c>
      <c r="H63" s="80">
        <f t="shared" si="5"/>
        <v>80.112612612612608</v>
      </c>
      <c r="I63" s="62"/>
    </row>
    <row r="64" spans="1:9" s="59" customFormat="1" x14ac:dyDescent="0.2">
      <c r="A64" s="57" t="s">
        <v>127</v>
      </c>
      <c r="B64" s="57" t="s">
        <v>128</v>
      </c>
      <c r="C64" s="85">
        <v>38146.085340765807</v>
      </c>
      <c r="D64" s="85">
        <v>19520</v>
      </c>
      <c r="E64" s="85">
        <v>8936.9</v>
      </c>
      <c r="F64" s="85">
        <f t="shared" si="3"/>
        <v>-10583.1</v>
      </c>
      <c r="G64" s="86">
        <f t="shared" si="4"/>
        <v>23.428092083801189</v>
      </c>
      <c r="H64" s="80">
        <f t="shared" si="5"/>
        <v>45.783299180327866</v>
      </c>
      <c r="I64" s="62" t="s">
        <v>281</v>
      </c>
    </row>
    <row r="65" spans="1:9" s="59" customFormat="1" x14ac:dyDescent="0.2">
      <c r="A65" s="57" t="s">
        <v>129</v>
      </c>
      <c r="B65" s="57" t="s">
        <v>130</v>
      </c>
      <c r="C65" s="85">
        <v>567.78817439777026</v>
      </c>
      <c r="D65" s="85">
        <v>930</v>
      </c>
      <c r="E65" s="85">
        <v>127.44</v>
      </c>
      <c r="F65" s="85">
        <f t="shared" si="3"/>
        <v>-802.56</v>
      </c>
      <c r="G65" s="86">
        <f t="shared" si="4"/>
        <v>22.444990182328191</v>
      </c>
      <c r="H65" s="80">
        <f t="shared" si="5"/>
        <v>13.703225806451613</v>
      </c>
      <c r="I65" s="62"/>
    </row>
    <row r="66" spans="1:9" s="59" customFormat="1" x14ac:dyDescent="0.2">
      <c r="A66" s="57" t="s">
        <v>131</v>
      </c>
      <c r="B66" s="57" t="s">
        <v>132</v>
      </c>
      <c r="C66" s="85">
        <v>13409.821487822683</v>
      </c>
      <c r="D66" s="85">
        <v>11160</v>
      </c>
      <c r="E66" s="85">
        <v>12044.25</v>
      </c>
      <c r="F66" s="85">
        <f t="shared" si="3"/>
        <v>884.25</v>
      </c>
      <c r="G66" s="86">
        <f t="shared" si="4"/>
        <v>89.816631868942153</v>
      </c>
      <c r="H66" s="80">
        <f t="shared" si="5"/>
        <v>107.92338709677421</v>
      </c>
      <c r="I66" s="62"/>
    </row>
    <row r="67" spans="1:9" s="59" customFormat="1" x14ac:dyDescent="0.2">
      <c r="A67" s="57">
        <v>3235</v>
      </c>
      <c r="B67" s="57" t="s">
        <v>134</v>
      </c>
      <c r="C67" s="85">
        <v>484.43825071338506</v>
      </c>
      <c r="D67" s="85">
        <v>500</v>
      </c>
      <c r="E67" s="85">
        <v>993.5</v>
      </c>
      <c r="F67" s="85">
        <f t="shared" si="3"/>
        <v>493.5</v>
      </c>
      <c r="G67" s="86">
        <f t="shared" si="4"/>
        <v>205.08289726027397</v>
      </c>
      <c r="H67" s="80">
        <f t="shared" si="5"/>
        <v>198.70000000000002</v>
      </c>
      <c r="I67" s="62" t="s">
        <v>282</v>
      </c>
    </row>
    <row r="68" spans="1:9" s="59" customFormat="1" x14ac:dyDescent="0.2">
      <c r="A68" s="57" t="s">
        <v>135</v>
      </c>
      <c r="B68" s="57" t="s">
        <v>136</v>
      </c>
      <c r="C68" s="85">
        <v>1823.6113876169618</v>
      </c>
      <c r="D68" s="85">
        <v>1690</v>
      </c>
      <c r="E68" s="85">
        <v>1627.06</v>
      </c>
      <c r="F68" s="85">
        <f t="shared" si="3"/>
        <v>-62.940000000000055</v>
      </c>
      <c r="G68" s="86">
        <f t="shared" si="4"/>
        <v>89.22186004366813</v>
      </c>
      <c r="H68" s="80">
        <f t="shared" si="5"/>
        <v>96.275739644970415</v>
      </c>
      <c r="I68" s="62"/>
    </row>
    <row r="69" spans="1:9" s="59" customFormat="1" x14ac:dyDescent="0.2">
      <c r="A69" s="57" t="s">
        <v>137</v>
      </c>
      <c r="B69" s="57" t="s">
        <v>138</v>
      </c>
      <c r="C69" s="85">
        <v>11281.000729975445</v>
      </c>
      <c r="D69" s="85">
        <v>15830</v>
      </c>
      <c r="E69" s="85">
        <v>21356.959999999999</v>
      </c>
      <c r="F69" s="85">
        <f t="shared" si="3"/>
        <v>5526.9599999999991</v>
      </c>
      <c r="G69" s="86">
        <f t="shared" si="4"/>
        <v>189.31795601476293</v>
      </c>
      <c r="H69" s="80">
        <f t="shared" si="5"/>
        <v>134.91446620341122</v>
      </c>
      <c r="I69" s="62" t="s">
        <v>283</v>
      </c>
    </row>
    <row r="70" spans="1:9" s="59" customFormat="1" x14ac:dyDescent="0.2">
      <c r="A70" s="57" t="s">
        <v>139</v>
      </c>
      <c r="B70" s="57" t="s">
        <v>140</v>
      </c>
      <c r="C70" s="85">
        <v>4769.0755856393916</v>
      </c>
      <c r="D70" s="85">
        <v>5370</v>
      </c>
      <c r="E70" s="85">
        <v>5512.84</v>
      </c>
      <c r="F70" s="85">
        <f t="shared" si="3"/>
        <v>142.84000000000015</v>
      </c>
      <c r="G70" s="86">
        <f t="shared" si="4"/>
        <v>115.59556775741251</v>
      </c>
      <c r="H70" s="80">
        <f t="shared" si="5"/>
        <v>102.65996275605214</v>
      </c>
      <c r="I70" s="62"/>
    </row>
    <row r="71" spans="1:9" s="59" customFormat="1" x14ac:dyDescent="0.2">
      <c r="A71" s="57" t="s">
        <v>141</v>
      </c>
      <c r="B71" s="57" t="s">
        <v>142</v>
      </c>
      <c r="C71" s="85">
        <v>4801.543566261862</v>
      </c>
      <c r="D71" s="85">
        <v>3130</v>
      </c>
      <c r="E71" s="85">
        <v>2750.09</v>
      </c>
      <c r="F71" s="85">
        <f t="shared" si="3"/>
        <v>-379.90999999999985</v>
      </c>
      <c r="G71" s="86">
        <f t="shared" si="4"/>
        <v>57.27512334415875</v>
      </c>
      <c r="H71" s="80">
        <f t="shared" si="5"/>
        <v>87.862300319488824</v>
      </c>
      <c r="I71" s="62"/>
    </row>
    <row r="72" spans="1:9" s="59" customFormat="1" x14ac:dyDescent="0.2">
      <c r="A72" s="57" t="s">
        <v>143</v>
      </c>
      <c r="B72" s="57" t="s">
        <v>144</v>
      </c>
      <c r="C72" s="85">
        <v>4798.6196827924869</v>
      </c>
      <c r="D72" s="85">
        <v>12920</v>
      </c>
      <c r="E72" s="85">
        <v>10084.11</v>
      </c>
      <c r="F72" s="85">
        <f t="shared" si="3"/>
        <v>-2835.8899999999994</v>
      </c>
      <c r="G72" s="86">
        <f t="shared" si="4"/>
        <v>210.14605587854587</v>
      </c>
      <c r="H72" s="80">
        <f t="shared" si="5"/>
        <v>78.050386996904024</v>
      </c>
      <c r="I72" s="62"/>
    </row>
    <row r="73" spans="1:9" s="59" customFormat="1" x14ac:dyDescent="0.2">
      <c r="A73" s="57" t="s">
        <v>145</v>
      </c>
      <c r="B73" s="57" t="s">
        <v>146</v>
      </c>
      <c r="C73" s="85">
        <v>2210.5116464264379</v>
      </c>
      <c r="D73" s="85">
        <v>2990</v>
      </c>
      <c r="E73" s="85">
        <v>1954.47</v>
      </c>
      <c r="F73" s="85">
        <f t="shared" si="3"/>
        <v>-1035.53</v>
      </c>
      <c r="G73" s="86">
        <f t="shared" si="4"/>
        <v>88.417086748203275</v>
      </c>
      <c r="H73" s="80">
        <f t="shared" si="5"/>
        <v>65.366889632107032</v>
      </c>
      <c r="I73" s="62"/>
    </row>
    <row r="74" spans="1:9" s="59" customFormat="1" x14ac:dyDescent="0.2">
      <c r="A74" s="57" t="s">
        <v>147</v>
      </c>
      <c r="B74" s="57" t="s">
        <v>148</v>
      </c>
      <c r="C74" s="85">
        <v>0</v>
      </c>
      <c r="D74" s="85">
        <v>530</v>
      </c>
      <c r="E74" s="85">
        <v>0</v>
      </c>
      <c r="F74" s="85">
        <f t="shared" si="3"/>
        <v>-530</v>
      </c>
      <c r="G74" s="86"/>
      <c r="H74" s="80">
        <f t="shared" si="5"/>
        <v>0</v>
      </c>
      <c r="I74" s="62"/>
    </row>
    <row r="75" spans="1:9" s="59" customFormat="1" x14ac:dyDescent="0.2">
      <c r="A75" s="57" t="s">
        <v>149</v>
      </c>
      <c r="B75" s="57" t="s">
        <v>150</v>
      </c>
      <c r="C75" s="85">
        <v>49.878558630300617</v>
      </c>
      <c r="D75" s="85">
        <v>100</v>
      </c>
      <c r="E75" s="85">
        <v>61.43</v>
      </c>
      <c r="F75" s="85">
        <f t="shared" si="3"/>
        <v>-38.57</v>
      </c>
      <c r="G75" s="86">
        <f t="shared" si="4"/>
        <v>123.15913227428754</v>
      </c>
      <c r="H75" s="80">
        <f t="shared" si="5"/>
        <v>61.429999999999993</v>
      </c>
      <c r="I75" s="62"/>
    </row>
    <row r="76" spans="1:9" s="59" customFormat="1" x14ac:dyDescent="0.2">
      <c r="A76" s="57" t="s">
        <v>151</v>
      </c>
      <c r="B76" s="57" t="s">
        <v>152</v>
      </c>
      <c r="C76" s="85">
        <v>33.180702103656515</v>
      </c>
      <c r="D76" s="85">
        <v>130</v>
      </c>
      <c r="E76" s="85">
        <v>235</v>
      </c>
      <c r="F76" s="85">
        <f t="shared" si="3"/>
        <v>105</v>
      </c>
      <c r="G76" s="86">
        <f t="shared" si="4"/>
        <v>708.24299999999994</v>
      </c>
      <c r="H76" s="80">
        <f t="shared" si="5"/>
        <v>180.76923076923077</v>
      </c>
      <c r="I76" s="62"/>
    </row>
    <row r="77" spans="1:9" s="59" customFormat="1" x14ac:dyDescent="0.2">
      <c r="A77" s="57" t="s">
        <v>153</v>
      </c>
      <c r="B77" s="57" t="s">
        <v>154</v>
      </c>
      <c r="C77" s="85">
        <v>73.495255159599168</v>
      </c>
      <c r="D77" s="85">
        <v>2400</v>
      </c>
      <c r="E77" s="85">
        <v>2278.13</v>
      </c>
      <c r="F77" s="85">
        <f t="shared" si="3"/>
        <v>-121.86999999999989</v>
      </c>
      <c r="G77" s="86">
        <f t="shared" si="4"/>
        <v>3099.6967015801361</v>
      </c>
      <c r="H77" s="80">
        <f t="shared" si="5"/>
        <v>94.922083333333347</v>
      </c>
      <c r="I77" s="62"/>
    </row>
    <row r="78" spans="1:9" s="59" customFormat="1" x14ac:dyDescent="0.2">
      <c r="A78" s="57" t="s">
        <v>155</v>
      </c>
      <c r="B78" s="57" t="s">
        <v>156</v>
      </c>
      <c r="C78" s="85">
        <v>0</v>
      </c>
      <c r="D78" s="85">
        <v>0</v>
      </c>
      <c r="E78" s="85">
        <v>0</v>
      </c>
      <c r="F78" s="85">
        <f t="shared" si="3"/>
        <v>0</v>
      </c>
      <c r="G78" s="86"/>
      <c r="H78" s="80"/>
      <c r="I78" s="62"/>
    </row>
    <row r="79" spans="1:9" s="59" customFormat="1" x14ac:dyDescent="0.2">
      <c r="A79" s="57" t="s">
        <v>157</v>
      </c>
      <c r="B79" s="57" t="s">
        <v>144</v>
      </c>
      <c r="C79" s="85">
        <v>2431.5535204724933</v>
      </c>
      <c r="D79" s="85">
        <v>6770</v>
      </c>
      <c r="E79" s="85">
        <v>5555.08</v>
      </c>
      <c r="F79" s="85">
        <f t="shared" si="3"/>
        <v>-1214.92</v>
      </c>
      <c r="G79" s="86">
        <f t="shared" si="4"/>
        <v>228.45805996984802</v>
      </c>
      <c r="H79" s="80">
        <f t="shared" si="5"/>
        <v>82.054357459379617</v>
      </c>
      <c r="I79" s="62"/>
    </row>
    <row r="80" spans="1:9" s="59" customFormat="1" x14ac:dyDescent="0.2">
      <c r="A80" s="57" t="s">
        <v>158</v>
      </c>
      <c r="B80" s="57" t="s">
        <v>159</v>
      </c>
      <c r="C80" s="85">
        <v>829.88784922688956</v>
      </c>
      <c r="D80" s="85">
        <v>1500</v>
      </c>
      <c r="E80" s="85">
        <v>973.47</v>
      </c>
      <c r="F80" s="85">
        <f t="shared" si="3"/>
        <v>-526.53</v>
      </c>
      <c r="G80" s="86">
        <f t="shared" si="4"/>
        <v>117.30139209856722</v>
      </c>
      <c r="H80" s="80">
        <f t="shared" si="5"/>
        <v>64.897999999999996</v>
      </c>
      <c r="I80" s="62"/>
    </row>
    <row r="81" spans="1:9" s="59" customFormat="1" x14ac:dyDescent="0.2">
      <c r="A81" s="57" t="s">
        <v>160</v>
      </c>
      <c r="B81" s="57" t="s">
        <v>161</v>
      </c>
      <c r="C81" s="85">
        <v>829.88784922688956</v>
      </c>
      <c r="D81" s="85">
        <v>1500</v>
      </c>
      <c r="E81" s="85">
        <v>973.47</v>
      </c>
      <c r="F81" s="85">
        <f t="shared" si="3"/>
        <v>-526.53</v>
      </c>
      <c r="G81" s="86">
        <f t="shared" si="4"/>
        <v>117.30139209856722</v>
      </c>
      <c r="H81" s="80">
        <f t="shared" si="5"/>
        <v>64.897999999999996</v>
      </c>
      <c r="I81" s="62"/>
    </row>
    <row r="82" spans="1:9" s="59" customFormat="1" x14ac:dyDescent="0.2">
      <c r="A82" s="57" t="s">
        <v>162</v>
      </c>
      <c r="B82" s="57" t="s">
        <v>163</v>
      </c>
      <c r="C82" s="85">
        <v>820.59725263786572</v>
      </c>
      <c r="D82" s="85">
        <v>1270</v>
      </c>
      <c r="E82" s="85">
        <v>958.99</v>
      </c>
      <c r="F82" s="85">
        <f t="shared" si="3"/>
        <v>-311.01</v>
      </c>
      <c r="G82" s="86">
        <f t="shared" si="4"/>
        <v>116.86488066067263</v>
      </c>
      <c r="H82" s="80">
        <f t="shared" si="5"/>
        <v>75.511023622047247</v>
      </c>
      <c r="I82" s="62"/>
    </row>
    <row r="83" spans="1:9" s="59" customFormat="1" x14ac:dyDescent="0.2">
      <c r="A83" s="57" t="s">
        <v>164</v>
      </c>
      <c r="B83" s="57" t="s">
        <v>165</v>
      </c>
      <c r="C83" s="85">
        <v>0</v>
      </c>
      <c r="D83" s="85">
        <v>0</v>
      </c>
      <c r="E83" s="85">
        <v>0</v>
      </c>
      <c r="F83" s="85">
        <f t="shared" si="3"/>
        <v>0</v>
      </c>
      <c r="G83" s="86"/>
      <c r="H83" s="80"/>
      <c r="I83" s="62"/>
    </row>
    <row r="84" spans="1:9" s="59" customFormat="1" x14ac:dyDescent="0.2">
      <c r="A84" s="57" t="s">
        <v>166</v>
      </c>
      <c r="B84" s="57" t="s">
        <v>167</v>
      </c>
      <c r="C84" s="85">
        <v>0</v>
      </c>
      <c r="D84" s="85">
        <v>230</v>
      </c>
      <c r="E84" s="85">
        <v>14.32</v>
      </c>
      <c r="F84" s="85">
        <f t="shared" si="3"/>
        <v>-215.68</v>
      </c>
      <c r="G84" s="86"/>
      <c r="H84" s="80">
        <f t="shared" si="5"/>
        <v>6.2260869565217387</v>
      </c>
      <c r="I84" s="62"/>
    </row>
    <row r="85" spans="1:9" s="59" customFormat="1" x14ac:dyDescent="0.2">
      <c r="A85" s="57" t="s">
        <v>168</v>
      </c>
      <c r="B85" s="57" t="s">
        <v>169</v>
      </c>
      <c r="C85" s="85">
        <v>9.2905965890238225</v>
      </c>
      <c r="D85" s="85">
        <v>0</v>
      </c>
      <c r="E85" s="85">
        <v>0.16</v>
      </c>
      <c r="F85" s="85">
        <f t="shared" si="3"/>
        <v>0.16</v>
      </c>
      <c r="G85" s="86">
        <f t="shared" si="4"/>
        <v>1.7221714285714289</v>
      </c>
      <c r="H85" s="80"/>
      <c r="I85" s="62"/>
    </row>
    <row r="86" spans="1:9" s="59" customFormat="1" x14ac:dyDescent="0.2">
      <c r="A86" s="57" t="s">
        <v>170</v>
      </c>
      <c r="B86" s="57" t="s">
        <v>171</v>
      </c>
      <c r="C86" s="85">
        <v>0</v>
      </c>
      <c r="D86" s="85">
        <v>0</v>
      </c>
      <c r="E86" s="85">
        <v>0</v>
      </c>
      <c r="F86" s="85">
        <f t="shared" si="3"/>
        <v>0</v>
      </c>
      <c r="G86" s="86"/>
      <c r="H86" s="80"/>
      <c r="I86" s="62"/>
    </row>
    <row r="87" spans="1:9" s="59" customFormat="1" x14ac:dyDescent="0.2">
      <c r="A87" s="57" t="s">
        <v>172</v>
      </c>
      <c r="B87" s="57" t="s">
        <v>66</v>
      </c>
      <c r="C87" s="85">
        <v>0</v>
      </c>
      <c r="D87" s="85">
        <v>0</v>
      </c>
      <c r="E87" s="85">
        <v>0</v>
      </c>
      <c r="F87" s="85">
        <f t="shared" si="3"/>
        <v>0</v>
      </c>
      <c r="G87" s="86"/>
      <c r="H87" s="80"/>
      <c r="I87" s="62"/>
    </row>
    <row r="88" spans="1:9" s="59" customFormat="1" x14ac:dyDescent="0.2">
      <c r="A88" s="57" t="s">
        <v>173</v>
      </c>
      <c r="B88" s="57" t="s">
        <v>174</v>
      </c>
      <c r="C88" s="85">
        <v>0</v>
      </c>
      <c r="D88" s="85">
        <v>0</v>
      </c>
      <c r="E88" s="85">
        <v>0</v>
      </c>
      <c r="F88" s="85">
        <f t="shared" si="3"/>
        <v>0</v>
      </c>
      <c r="G88" s="86"/>
      <c r="H88" s="80"/>
      <c r="I88" s="62"/>
    </row>
    <row r="89" spans="1:9" s="59" customFormat="1" x14ac:dyDescent="0.2">
      <c r="A89" s="57" t="s">
        <v>175</v>
      </c>
      <c r="B89" s="57" t="s">
        <v>176</v>
      </c>
      <c r="C89" s="85">
        <v>19088.288539385492</v>
      </c>
      <c r="D89" s="85">
        <v>0</v>
      </c>
      <c r="E89" s="85">
        <v>0</v>
      </c>
      <c r="F89" s="85">
        <f t="shared" si="3"/>
        <v>0</v>
      </c>
      <c r="G89" s="86">
        <f t="shared" si="4"/>
        <v>0</v>
      </c>
      <c r="H89" s="80"/>
      <c r="I89" s="62"/>
    </row>
    <row r="90" spans="1:9" s="59" customFormat="1" x14ac:dyDescent="0.2">
      <c r="A90" s="57" t="s">
        <v>16</v>
      </c>
      <c r="B90" s="57" t="s">
        <v>17</v>
      </c>
      <c r="C90" s="85">
        <v>0</v>
      </c>
      <c r="D90" s="85">
        <v>24490</v>
      </c>
      <c r="E90" s="85">
        <v>5208.58</v>
      </c>
      <c r="F90" s="85">
        <f t="shared" si="3"/>
        <v>-19281.419999999998</v>
      </c>
      <c r="G90" s="86"/>
      <c r="H90" s="80">
        <f t="shared" si="5"/>
        <v>21.268191098407513</v>
      </c>
      <c r="I90" s="62"/>
    </row>
    <row r="91" spans="1:9" s="59" customFormat="1" x14ac:dyDescent="0.2">
      <c r="A91" s="57" t="s">
        <v>177</v>
      </c>
      <c r="B91" s="57" t="s">
        <v>178</v>
      </c>
      <c r="C91" s="85">
        <v>0</v>
      </c>
      <c r="D91" s="85">
        <v>0</v>
      </c>
      <c r="E91" s="85">
        <v>0</v>
      </c>
      <c r="F91" s="85">
        <f t="shared" si="3"/>
        <v>0</v>
      </c>
      <c r="G91" s="86"/>
      <c r="H91" s="80"/>
      <c r="I91" s="62"/>
    </row>
    <row r="92" spans="1:9" s="59" customFormat="1" x14ac:dyDescent="0.2">
      <c r="A92" s="57" t="s">
        <v>179</v>
      </c>
      <c r="B92" s="57" t="s">
        <v>180</v>
      </c>
      <c r="C92" s="85">
        <v>0</v>
      </c>
      <c r="D92" s="85">
        <v>0</v>
      </c>
      <c r="E92" s="85">
        <v>0</v>
      </c>
      <c r="F92" s="85">
        <f t="shared" si="3"/>
        <v>0</v>
      </c>
      <c r="G92" s="86"/>
      <c r="H92" s="80"/>
      <c r="I92" s="62"/>
    </row>
    <row r="93" spans="1:9" s="59" customFormat="1" x14ac:dyDescent="0.2">
      <c r="A93" s="57" t="s">
        <v>181</v>
      </c>
      <c r="B93" s="57" t="s">
        <v>182</v>
      </c>
      <c r="C93" s="85">
        <v>19088.288539385492</v>
      </c>
      <c r="D93" s="85">
        <v>0</v>
      </c>
      <c r="E93" s="85">
        <v>0</v>
      </c>
      <c r="F93" s="85">
        <f t="shared" si="3"/>
        <v>0</v>
      </c>
      <c r="G93" s="86">
        <f t="shared" si="4"/>
        <v>0</v>
      </c>
      <c r="H93" s="80"/>
      <c r="I93" s="62"/>
    </row>
    <row r="94" spans="1:9" s="59" customFormat="1" x14ac:dyDescent="0.2">
      <c r="A94" s="57" t="s">
        <v>183</v>
      </c>
      <c r="B94" s="57" t="s">
        <v>184</v>
      </c>
      <c r="C94" s="85">
        <v>0</v>
      </c>
      <c r="D94" s="85">
        <v>24490</v>
      </c>
      <c r="E94" s="85">
        <v>5208.58</v>
      </c>
      <c r="F94" s="85">
        <f t="shared" si="3"/>
        <v>-19281.419999999998</v>
      </c>
      <c r="G94" s="86"/>
      <c r="H94" s="80">
        <f t="shared" si="5"/>
        <v>21.268191098407513</v>
      </c>
      <c r="I94" s="62"/>
    </row>
    <row r="95" spans="1:9" s="59" customFormat="1" x14ac:dyDescent="0.2">
      <c r="A95" s="57" t="s">
        <v>185</v>
      </c>
      <c r="B95" s="57" t="s">
        <v>186</v>
      </c>
      <c r="C95" s="85">
        <v>0</v>
      </c>
      <c r="D95" s="85">
        <v>0</v>
      </c>
      <c r="E95" s="85">
        <v>0</v>
      </c>
      <c r="F95" s="85">
        <f t="shared" si="3"/>
        <v>0</v>
      </c>
      <c r="G95" s="86"/>
      <c r="H95" s="80"/>
      <c r="I95" s="62"/>
    </row>
    <row r="96" spans="1:9" s="59" customFormat="1" x14ac:dyDescent="0.2">
      <c r="A96" s="57" t="s">
        <v>187</v>
      </c>
      <c r="B96" s="57" t="s">
        <v>188</v>
      </c>
      <c r="C96" s="85">
        <v>18913.491273475349</v>
      </c>
      <c r="D96" s="85">
        <v>0</v>
      </c>
      <c r="E96" s="85">
        <v>0</v>
      </c>
      <c r="F96" s="85">
        <f t="shared" si="3"/>
        <v>0</v>
      </c>
      <c r="G96" s="86">
        <f t="shared" si="4"/>
        <v>0</v>
      </c>
      <c r="H96" s="80"/>
      <c r="I96" s="62"/>
    </row>
    <row r="97" spans="1:9" s="59" customFormat="1" x14ac:dyDescent="0.2">
      <c r="A97" s="57" t="s">
        <v>189</v>
      </c>
      <c r="B97" s="57" t="s">
        <v>190</v>
      </c>
      <c r="C97" s="85">
        <v>3780.4366580396841</v>
      </c>
      <c r="D97" s="85">
        <v>24030</v>
      </c>
      <c r="E97" s="85">
        <v>4957.58</v>
      </c>
      <c r="F97" s="85">
        <f t="shared" si="3"/>
        <v>-19072.419999999998</v>
      </c>
      <c r="G97" s="86">
        <f t="shared" si="4"/>
        <v>131.13776128101335</v>
      </c>
      <c r="H97" s="80">
        <f t="shared" si="5"/>
        <v>20.630794839783604</v>
      </c>
      <c r="I97" s="62"/>
    </row>
    <row r="98" spans="1:9" s="59" customFormat="1" x14ac:dyDescent="0.2">
      <c r="A98" s="57" t="s">
        <v>191</v>
      </c>
      <c r="B98" s="57" t="s">
        <v>192</v>
      </c>
      <c r="C98" s="85">
        <v>0</v>
      </c>
      <c r="D98" s="85">
        <v>8430</v>
      </c>
      <c r="E98" s="85">
        <v>4016.25</v>
      </c>
      <c r="F98" s="85">
        <f t="shared" si="3"/>
        <v>-4413.75</v>
      </c>
      <c r="G98" s="86"/>
      <c r="H98" s="80">
        <f t="shared" si="5"/>
        <v>47.642348754448399</v>
      </c>
      <c r="I98" s="62" t="s">
        <v>284</v>
      </c>
    </row>
    <row r="99" spans="1:9" s="59" customFormat="1" x14ac:dyDescent="0.2">
      <c r="A99" s="57" t="s">
        <v>193</v>
      </c>
      <c r="B99" s="57" t="s">
        <v>194</v>
      </c>
      <c r="C99" s="85">
        <v>6151.7021700179175</v>
      </c>
      <c r="D99" s="85">
        <v>0</v>
      </c>
      <c r="E99" s="85">
        <v>787.78</v>
      </c>
      <c r="F99" s="85">
        <f t="shared" si="3"/>
        <v>787.78</v>
      </c>
      <c r="G99" s="86">
        <f t="shared" si="4"/>
        <v>12.805886537216828</v>
      </c>
      <c r="H99" s="80"/>
      <c r="I99" s="62"/>
    </row>
    <row r="100" spans="1:9" s="59" customFormat="1" x14ac:dyDescent="0.2">
      <c r="A100" s="57" t="s">
        <v>195</v>
      </c>
      <c r="B100" s="57" t="s">
        <v>196</v>
      </c>
      <c r="C100" s="85">
        <v>8981.3524454177441</v>
      </c>
      <c r="D100" s="85">
        <v>0</v>
      </c>
      <c r="E100" s="85">
        <v>0</v>
      </c>
      <c r="F100" s="85">
        <f t="shared" si="3"/>
        <v>0</v>
      </c>
      <c r="G100" s="86">
        <f t="shared" si="4"/>
        <v>0</v>
      </c>
      <c r="H100" s="80"/>
      <c r="I100" s="62"/>
    </row>
    <row r="101" spans="1:9" s="59" customFormat="1" x14ac:dyDescent="0.2">
      <c r="A101" s="57" t="s">
        <v>197</v>
      </c>
      <c r="B101" s="57" t="s">
        <v>198</v>
      </c>
      <c r="C101" s="85">
        <v>174.79726591014665</v>
      </c>
      <c r="D101" s="85">
        <v>15600</v>
      </c>
      <c r="E101" s="85">
        <v>153.55000000000001</v>
      </c>
      <c r="F101" s="85">
        <f t="shared" si="3"/>
        <v>-15446.45</v>
      </c>
      <c r="G101" s="86">
        <f t="shared" si="4"/>
        <v>87.844623427308846</v>
      </c>
      <c r="H101" s="80">
        <f t="shared" si="5"/>
        <v>0.98429487179487185</v>
      </c>
      <c r="I101" s="62" t="s">
        <v>285</v>
      </c>
    </row>
    <row r="102" spans="1:9" s="59" customFormat="1" x14ac:dyDescent="0.2">
      <c r="A102" s="57" t="s">
        <v>199</v>
      </c>
      <c r="B102" s="57" t="s">
        <v>200</v>
      </c>
      <c r="C102" s="85">
        <v>174.79726591014665</v>
      </c>
      <c r="D102" s="85">
        <v>460</v>
      </c>
      <c r="E102" s="85">
        <v>251</v>
      </c>
      <c r="F102" s="85">
        <f t="shared" si="3"/>
        <v>-209</v>
      </c>
      <c r="G102" s="86">
        <f t="shared" si="4"/>
        <v>143.59492334910138</v>
      </c>
      <c r="H102" s="80">
        <f t="shared" si="5"/>
        <v>54.565217391304344</v>
      </c>
      <c r="I102" s="62"/>
    </row>
    <row r="103" spans="1:9" s="59" customFormat="1" x14ac:dyDescent="0.2">
      <c r="A103" s="57" t="s">
        <v>201</v>
      </c>
      <c r="B103" s="57" t="s">
        <v>202</v>
      </c>
      <c r="C103" s="85">
        <v>0</v>
      </c>
      <c r="D103" s="85">
        <v>460</v>
      </c>
      <c r="E103" s="85">
        <v>251</v>
      </c>
      <c r="F103" s="85">
        <f>E103-D103</f>
        <v>-209</v>
      </c>
      <c r="G103" s="86"/>
      <c r="H103" s="80">
        <f>E103/D103*100</f>
        <v>54.565217391304344</v>
      </c>
      <c r="I103" s="62"/>
    </row>
    <row r="104" spans="1:9" s="59" customFormat="1" x14ac:dyDescent="0.2">
      <c r="A104" s="57" t="s">
        <v>203</v>
      </c>
      <c r="B104" s="57" t="s">
        <v>204</v>
      </c>
      <c r="C104" s="85">
        <v>0</v>
      </c>
      <c r="D104" s="85">
        <v>0</v>
      </c>
      <c r="E104" s="85">
        <v>0</v>
      </c>
      <c r="F104" s="85">
        <f>E104-D104</f>
        <v>0</v>
      </c>
      <c r="G104" s="86"/>
      <c r="H104" s="80"/>
      <c r="I104" s="62"/>
    </row>
    <row r="105" spans="1:9" s="59" customFormat="1" x14ac:dyDescent="0.2">
      <c r="A105" s="57" t="s">
        <v>205</v>
      </c>
      <c r="B105" s="57" t="s">
        <v>206</v>
      </c>
      <c r="C105" s="85">
        <v>0</v>
      </c>
      <c r="D105" s="85">
        <v>0</v>
      </c>
      <c r="E105" s="85">
        <v>0</v>
      </c>
      <c r="F105" s="85">
        <f>E105-D105</f>
        <v>0</v>
      </c>
      <c r="G105" s="86"/>
      <c r="H105" s="80"/>
      <c r="I105" s="62"/>
    </row>
    <row r="106" spans="1:9" s="59" customFormat="1" x14ac:dyDescent="0.2">
      <c r="A106" s="57" t="s">
        <v>207</v>
      </c>
      <c r="B106" s="57" t="s">
        <v>206</v>
      </c>
      <c r="C106" s="85">
        <v>0</v>
      </c>
      <c r="D106" s="85">
        <v>0</v>
      </c>
      <c r="E106" s="85">
        <v>0</v>
      </c>
      <c r="F106" s="85">
        <f>E106-D106</f>
        <v>0</v>
      </c>
      <c r="G106" s="86"/>
      <c r="H106" s="80"/>
      <c r="I106" s="62"/>
    </row>
    <row r="107" spans="1:9" x14ac:dyDescent="0.2">
      <c r="A107" s="60"/>
      <c r="B107" s="60"/>
      <c r="C107" s="61"/>
      <c r="D107" s="61"/>
      <c r="E107" s="61"/>
      <c r="F107" s="61"/>
    </row>
    <row r="108" spans="1:9" x14ac:dyDescent="0.2">
      <c r="C108" s="61"/>
    </row>
    <row r="109" spans="1:9" x14ac:dyDescent="0.2">
      <c r="C109" s="61"/>
    </row>
    <row r="110" spans="1:9" x14ac:dyDescent="0.2">
      <c r="C110" s="61"/>
    </row>
  </sheetData>
  <mergeCells count="6">
    <mergeCell ref="A1:B1"/>
    <mergeCell ref="A2:B2"/>
    <mergeCell ref="A3:B3"/>
    <mergeCell ref="A5:B5"/>
    <mergeCell ref="A36:B36"/>
    <mergeCell ref="A4:H4"/>
  </mergeCells>
  <pageMargins left="1.0416666666666666E-2" right="1.0416666666666666E-2" top="1.0416666666666666E-2" bottom="1.0416666666666666E-2" header="0.3" footer="0.3"/>
  <pageSetup paperSize="9" orientation="landscape" verticalDpi="0" r:id="rId1"/>
  <ignoredErrors>
    <ignoredError sqref="A8:B66 A68:B106 B67" numberStoredAsText="1"/>
    <ignoredError sqref="C7:H8 C10:H106 D9:H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8"/>
  <sheetViews>
    <sheetView showGridLines="0" showWhiteSpace="0" view="pageLayout" zoomScaleNormal="100" workbookViewId="0">
      <selection activeCell="H19" sqref="H19"/>
    </sheetView>
  </sheetViews>
  <sheetFormatPr defaultRowHeight="12.75" x14ac:dyDescent="0.2"/>
  <cols>
    <col min="1" max="1" width="8.42578125" style="62" bestFit="1" customWidth="1"/>
    <col min="2" max="2" width="51.28515625" style="62" customWidth="1"/>
    <col min="3" max="3" width="15.85546875" style="52" customWidth="1"/>
    <col min="4" max="5" width="11.5703125" style="52" customWidth="1"/>
    <col min="6" max="6" width="15.5703125" style="52" bestFit="1" customWidth="1"/>
    <col min="7" max="8" width="11.5703125" style="52" customWidth="1"/>
    <col min="9" max="9" width="23.28515625" style="62" customWidth="1"/>
    <col min="10" max="16384" width="9.140625" style="62"/>
  </cols>
  <sheetData>
    <row r="1" spans="1:10" ht="28.5" customHeight="1" x14ac:dyDescent="0.2">
      <c r="A1" s="146" t="s">
        <v>0</v>
      </c>
      <c r="B1" s="147"/>
      <c r="C1" s="53"/>
      <c r="D1" s="53"/>
      <c r="E1" s="53"/>
      <c r="F1" s="53"/>
      <c r="G1" s="53"/>
      <c r="H1" s="53"/>
      <c r="I1" s="63"/>
      <c r="J1" s="63"/>
    </row>
    <row r="2" spans="1:10" ht="28.5" customHeight="1" x14ac:dyDescent="0.2">
      <c r="A2" s="146" t="s">
        <v>1</v>
      </c>
      <c r="B2" s="147"/>
      <c r="C2" s="53"/>
      <c r="D2" s="53"/>
      <c r="E2" s="53"/>
      <c r="F2" s="53"/>
      <c r="G2" s="53"/>
      <c r="H2" s="53"/>
      <c r="I2" s="63"/>
      <c r="J2" s="63"/>
    </row>
    <row r="3" spans="1:10" ht="28.5" customHeight="1" x14ac:dyDescent="0.2">
      <c r="A3" s="146" t="s">
        <v>2</v>
      </c>
      <c r="B3" s="147"/>
      <c r="C3" s="53"/>
      <c r="D3" s="53"/>
      <c r="E3" s="53"/>
      <c r="F3" s="53"/>
      <c r="G3" s="53"/>
      <c r="H3" s="53"/>
      <c r="I3" s="63"/>
      <c r="J3" s="63"/>
    </row>
    <row r="4" spans="1:10" ht="22.5" customHeight="1" x14ac:dyDescent="0.2">
      <c r="A4" s="148" t="s">
        <v>260</v>
      </c>
      <c r="B4" s="148"/>
      <c r="C4" s="148"/>
      <c r="D4" s="148"/>
      <c r="E4" s="148"/>
      <c r="F4" s="148"/>
      <c r="G4" s="148"/>
      <c r="H4" s="148"/>
      <c r="I4" s="63"/>
      <c r="J4" s="63"/>
    </row>
    <row r="5" spans="1:10" ht="35.25" customHeight="1" x14ac:dyDescent="0.2">
      <c r="A5" s="139" t="s">
        <v>3</v>
      </c>
      <c r="B5" s="140"/>
      <c r="C5" s="43" t="s">
        <v>18</v>
      </c>
      <c r="D5" s="54" t="s">
        <v>79</v>
      </c>
      <c r="E5" s="43" t="s">
        <v>226</v>
      </c>
      <c r="F5" s="43" t="s">
        <v>6</v>
      </c>
      <c r="G5" s="55" t="s">
        <v>29</v>
      </c>
      <c r="H5" s="55" t="s">
        <v>30</v>
      </c>
    </row>
    <row r="6" spans="1:10" ht="14.25" customHeight="1" x14ac:dyDescent="0.2">
      <c r="A6" s="43" t="s">
        <v>7</v>
      </c>
      <c r="B6" s="43" t="s">
        <v>8</v>
      </c>
      <c r="C6" s="43" t="s">
        <v>20</v>
      </c>
      <c r="D6" s="43" t="s">
        <v>9</v>
      </c>
      <c r="E6" s="43" t="s">
        <v>23</v>
      </c>
      <c r="F6" s="43" t="s">
        <v>24</v>
      </c>
      <c r="G6" s="56" t="s">
        <v>25</v>
      </c>
      <c r="H6" s="56" t="s">
        <v>26</v>
      </c>
    </row>
    <row r="7" spans="1:10" x14ac:dyDescent="0.2">
      <c r="A7" s="46"/>
      <c r="B7" s="46" t="s">
        <v>10</v>
      </c>
      <c r="C7" s="47">
        <v>510498.30380250845</v>
      </c>
      <c r="D7" s="47">
        <f>D8+D11+D14+D17+D21+D23+D25</f>
        <v>538510</v>
      </c>
      <c r="E7" s="47">
        <v>625385.4800000001</v>
      </c>
      <c r="F7" s="47">
        <f>E7-D7</f>
        <v>86875.480000000098</v>
      </c>
      <c r="G7" s="87">
        <f>E7/C7*100</f>
        <v>122.50490850640259</v>
      </c>
      <c r="H7" s="84">
        <f>E7/D7*100</f>
        <v>116.13256578336524</v>
      </c>
    </row>
    <row r="8" spans="1:10" x14ac:dyDescent="0.2">
      <c r="A8" s="67" t="s">
        <v>227</v>
      </c>
      <c r="B8" s="67" t="s">
        <v>228</v>
      </c>
      <c r="C8" s="88">
        <f>C9+C10</f>
        <v>18910.36</v>
      </c>
      <c r="D8" s="88">
        <f>D9+D10</f>
        <v>25070</v>
      </c>
      <c r="E8" s="88">
        <v>51928.5</v>
      </c>
      <c r="F8" s="88">
        <f t="shared" ref="F8:F75" si="0">E8-D8</f>
        <v>26858.5</v>
      </c>
      <c r="G8" s="89">
        <f t="shared" ref="G8:G71" si="1">E8/C8*100</f>
        <v>274.60344488417985</v>
      </c>
      <c r="H8" s="89">
        <f t="shared" ref="H8:H71" si="2">E8/D8*100</f>
        <v>207.13402473075391</v>
      </c>
    </row>
    <row r="9" spans="1:10" x14ac:dyDescent="0.2">
      <c r="A9" s="48">
        <v>6711</v>
      </c>
      <c r="B9" s="48"/>
      <c r="C9" s="49">
        <v>12192</v>
      </c>
      <c r="D9" s="49">
        <v>7630</v>
      </c>
      <c r="E9" s="49">
        <v>31309.019999999997</v>
      </c>
      <c r="F9" s="49">
        <f t="shared" si="0"/>
        <v>23679.019999999997</v>
      </c>
      <c r="G9" s="90">
        <f t="shared" si="1"/>
        <v>256.79970472440942</v>
      </c>
      <c r="H9" s="90">
        <f t="shared" si="2"/>
        <v>410.3410222804718</v>
      </c>
    </row>
    <row r="10" spans="1:10" x14ac:dyDescent="0.2">
      <c r="A10" s="48">
        <v>6712</v>
      </c>
      <c r="B10" s="48"/>
      <c r="C10" s="49">
        <v>6718.36</v>
      </c>
      <c r="D10" s="49">
        <v>17440</v>
      </c>
      <c r="E10" s="49">
        <v>20619.48</v>
      </c>
      <c r="F10" s="49">
        <f t="shared" si="0"/>
        <v>3179.4799999999996</v>
      </c>
      <c r="G10" s="90">
        <f t="shared" si="1"/>
        <v>306.91240124077899</v>
      </c>
      <c r="H10" s="90">
        <f t="shared" si="2"/>
        <v>118.23096330275229</v>
      </c>
    </row>
    <row r="11" spans="1:10" x14ac:dyDescent="0.2">
      <c r="A11" s="67" t="s">
        <v>229</v>
      </c>
      <c r="B11" s="67" t="s">
        <v>230</v>
      </c>
      <c r="C11" s="88">
        <f>C12+C13</f>
        <v>115059.1</v>
      </c>
      <c r="D11" s="88">
        <f>D12+D13</f>
        <v>106910</v>
      </c>
      <c r="E11" s="88">
        <v>99380.26</v>
      </c>
      <c r="F11" s="88">
        <f t="shared" si="0"/>
        <v>-7529.7400000000052</v>
      </c>
      <c r="G11" s="89">
        <f t="shared" si="1"/>
        <v>86.373229062281894</v>
      </c>
      <c r="H11" s="89">
        <f t="shared" si="2"/>
        <v>92.956935740342345</v>
      </c>
    </row>
    <row r="12" spans="1:10" x14ac:dyDescent="0.2">
      <c r="A12" s="48">
        <v>6711</v>
      </c>
      <c r="B12" s="48"/>
      <c r="C12" s="49">
        <v>115059.1</v>
      </c>
      <c r="D12" s="49">
        <v>100060</v>
      </c>
      <c r="E12" s="49">
        <v>99380.26</v>
      </c>
      <c r="F12" s="49">
        <f t="shared" si="0"/>
        <v>-679.74000000000524</v>
      </c>
      <c r="G12" s="90">
        <f t="shared" si="1"/>
        <v>86.373229062281894</v>
      </c>
      <c r="H12" s="90">
        <f t="shared" si="2"/>
        <v>99.320667599440327</v>
      </c>
    </row>
    <row r="13" spans="1:10" x14ac:dyDescent="0.2">
      <c r="A13" s="48">
        <v>6712</v>
      </c>
      <c r="B13" s="48"/>
      <c r="C13" s="49">
        <v>0</v>
      </c>
      <c r="D13" s="49">
        <v>6850</v>
      </c>
      <c r="E13" s="49">
        <v>0</v>
      </c>
      <c r="F13" s="49">
        <f t="shared" si="0"/>
        <v>-6850</v>
      </c>
      <c r="G13" s="90"/>
      <c r="H13" s="90">
        <f t="shared" si="2"/>
        <v>0</v>
      </c>
    </row>
    <row r="14" spans="1:10" x14ac:dyDescent="0.2">
      <c r="A14" s="67" t="s">
        <v>231</v>
      </c>
      <c r="B14" s="67" t="s">
        <v>232</v>
      </c>
      <c r="C14" s="88">
        <f>C15+C16</f>
        <v>1083.0181166633486</v>
      </c>
      <c r="D14" s="88">
        <v>0</v>
      </c>
      <c r="E14" s="88">
        <v>17925</v>
      </c>
      <c r="F14" s="88">
        <f t="shared" si="0"/>
        <v>17925</v>
      </c>
      <c r="G14" s="89">
        <f t="shared" si="1"/>
        <v>1655.0969669117649</v>
      </c>
      <c r="H14" s="89"/>
    </row>
    <row r="15" spans="1:10" x14ac:dyDescent="0.2">
      <c r="A15" s="57" t="s">
        <v>47</v>
      </c>
      <c r="B15" s="57" t="s">
        <v>48</v>
      </c>
      <c r="C15" s="49">
        <v>0</v>
      </c>
      <c r="D15" s="79">
        <v>0</v>
      </c>
      <c r="E15" s="79">
        <v>0</v>
      </c>
      <c r="F15" s="91">
        <f t="shared" si="0"/>
        <v>0</v>
      </c>
      <c r="G15" s="86"/>
      <c r="H15" s="86"/>
    </row>
    <row r="16" spans="1:10" x14ac:dyDescent="0.2">
      <c r="A16" s="57" t="s">
        <v>61</v>
      </c>
      <c r="B16" s="57" t="s">
        <v>62</v>
      </c>
      <c r="C16" s="79">
        <v>1083.0181166633486</v>
      </c>
      <c r="D16" s="79">
        <v>0</v>
      </c>
      <c r="E16" s="79">
        <v>17925</v>
      </c>
      <c r="F16" s="49">
        <f t="shared" si="0"/>
        <v>17925</v>
      </c>
      <c r="G16" s="86">
        <f t="shared" si="1"/>
        <v>1655.0969669117649</v>
      </c>
      <c r="H16" s="86"/>
    </row>
    <row r="17" spans="1:8" x14ac:dyDescent="0.2">
      <c r="A17" s="67" t="s">
        <v>233</v>
      </c>
      <c r="B17" s="67" t="s">
        <v>234</v>
      </c>
      <c r="C17" s="88">
        <f>SUM(C18:C20)</f>
        <v>74031.339586568443</v>
      </c>
      <c r="D17" s="88">
        <v>87000</v>
      </c>
      <c r="E17" s="88">
        <v>88285.49</v>
      </c>
      <c r="F17" s="88">
        <f t="shared" si="0"/>
        <v>1285.4900000000052</v>
      </c>
      <c r="G17" s="89">
        <f t="shared" si="1"/>
        <v>119.25421111252956</v>
      </c>
      <c r="H17" s="89">
        <f t="shared" si="2"/>
        <v>101.47757471264369</v>
      </c>
    </row>
    <row r="18" spans="1:8" x14ac:dyDescent="0.2">
      <c r="A18" s="57" t="s">
        <v>47</v>
      </c>
      <c r="B18" s="57" t="s">
        <v>48</v>
      </c>
      <c r="C18" s="79">
        <v>0.67</v>
      </c>
      <c r="D18" s="79">
        <v>0</v>
      </c>
      <c r="E18" s="79">
        <v>0.01</v>
      </c>
      <c r="F18" s="49">
        <f t="shared" si="0"/>
        <v>0.01</v>
      </c>
      <c r="G18" s="86">
        <f t="shared" si="1"/>
        <v>1.4925373134328357</v>
      </c>
      <c r="H18" s="86"/>
    </row>
    <row r="19" spans="1:8" ht="22.5" x14ac:dyDescent="0.2">
      <c r="A19" s="57" t="s">
        <v>49</v>
      </c>
      <c r="B19" s="57" t="s">
        <v>50</v>
      </c>
      <c r="C19" s="79">
        <v>0</v>
      </c>
      <c r="D19" s="79">
        <v>0</v>
      </c>
      <c r="E19" s="79">
        <v>0</v>
      </c>
      <c r="F19" s="49">
        <f t="shared" si="0"/>
        <v>0</v>
      </c>
      <c r="G19" s="86"/>
      <c r="H19" s="86"/>
    </row>
    <row r="20" spans="1:8" x14ac:dyDescent="0.2">
      <c r="A20" s="57" t="s">
        <v>55</v>
      </c>
      <c r="B20" s="57" t="s">
        <v>56</v>
      </c>
      <c r="C20" s="79">
        <v>74030.669586568445</v>
      </c>
      <c r="D20" s="79">
        <v>87000</v>
      </c>
      <c r="E20" s="79">
        <v>88285.48</v>
      </c>
      <c r="F20" s="49">
        <f t="shared" si="0"/>
        <v>1285.4799999999959</v>
      </c>
      <c r="G20" s="86">
        <f t="shared" si="1"/>
        <v>119.25527689137346</v>
      </c>
      <c r="H20" s="86">
        <f t="shared" si="2"/>
        <v>101.47756321839081</v>
      </c>
    </row>
    <row r="21" spans="1:8" x14ac:dyDescent="0.2">
      <c r="A21" s="67" t="s">
        <v>235</v>
      </c>
      <c r="B21" s="67" t="s">
        <v>236</v>
      </c>
      <c r="C21" s="88">
        <f>SUM(C22)</f>
        <v>300831.86</v>
      </c>
      <c r="D21" s="88">
        <v>319000</v>
      </c>
      <c r="E21" s="88">
        <v>367081.63</v>
      </c>
      <c r="F21" s="88">
        <f t="shared" si="0"/>
        <v>48081.630000000005</v>
      </c>
      <c r="G21" s="89">
        <f t="shared" si="1"/>
        <v>122.02219206436446</v>
      </c>
      <c r="H21" s="89">
        <f t="shared" si="2"/>
        <v>115.07261128526648</v>
      </c>
    </row>
    <row r="22" spans="1:8" ht="22.5" x14ac:dyDescent="0.2">
      <c r="A22" s="57" t="s">
        <v>36</v>
      </c>
      <c r="B22" s="57" t="s">
        <v>37</v>
      </c>
      <c r="C22" s="79">
        <v>300831.86</v>
      </c>
      <c r="D22" s="79">
        <v>319000</v>
      </c>
      <c r="E22" s="79">
        <v>367081.63</v>
      </c>
      <c r="F22" s="49">
        <f t="shared" si="0"/>
        <v>48081.630000000005</v>
      </c>
      <c r="G22" s="86">
        <f t="shared" si="1"/>
        <v>122.02219206436446</v>
      </c>
      <c r="H22" s="86">
        <f t="shared" si="2"/>
        <v>115.07261128526648</v>
      </c>
    </row>
    <row r="23" spans="1:8" x14ac:dyDescent="0.2">
      <c r="A23" s="67" t="s">
        <v>237</v>
      </c>
      <c r="B23" s="67" t="s">
        <v>238</v>
      </c>
      <c r="C23" s="88">
        <f>SUM(C24)</f>
        <v>184.46</v>
      </c>
      <c r="D23" s="88">
        <v>530</v>
      </c>
      <c r="E23" s="88">
        <v>497.92</v>
      </c>
      <c r="F23" s="88">
        <f t="shared" si="0"/>
        <v>-32.079999999999984</v>
      </c>
      <c r="G23" s="89">
        <f t="shared" si="1"/>
        <v>269.93386099967472</v>
      </c>
      <c r="H23" s="89">
        <f t="shared" si="2"/>
        <v>93.947169811320762</v>
      </c>
    </row>
    <row r="24" spans="1:8" ht="22.5" x14ac:dyDescent="0.2">
      <c r="A24" s="57" t="s">
        <v>40</v>
      </c>
      <c r="B24" s="57" t="s">
        <v>41</v>
      </c>
      <c r="C24" s="79">
        <v>184.46</v>
      </c>
      <c r="D24" s="79">
        <v>530</v>
      </c>
      <c r="E24" s="79">
        <v>497.92</v>
      </c>
      <c r="F24" s="49">
        <f t="shared" si="0"/>
        <v>-32.079999999999984</v>
      </c>
      <c r="G24" s="86">
        <f t="shared" si="1"/>
        <v>269.93386099967472</v>
      </c>
      <c r="H24" s="86">
        <f t="shared" si="2"/>
        <v>93.947169811320762</v>
      </c>
    </row>
    <row r="25" spans="1:8" x14ac:dyDescent="0.2">
      <c r="A25" s="67" t="s">
        <v>239</v>
      </c>
      <c r="B25" s="67" t="s">
        <v>240</v>
      </c>
      <c r="C25" s="88">
        <f>SUM(C26)</f>
        <v>0</v>
      </c>
      <c r="D25" s="88">
        <v>0</v>
      </c>
      <c r="E25" s="88">
        <v>286.68</v>
      </c>
      <c r="F25" s="88">
        <f t="shared" si="0"/>
        <v>286.68</v>
      </c>
      <c r="G25" s="89"/>
      <c r="H25" s="89"/>
    </row>
    <row r="26" spans="1:8" x14ac:dyDescent="0.2">
      <c r="A26" s="57" t="s">
        <v>65</v>
      </c>
      <c r="B26" s="57" t="s">
        <v>66</v>
      </c>
      <c r="C26" s="79">
        <v>0</v>
      </c>
      <c r="D26" s="79">
        <v>0</v>
      </c>
      <c r="E26" s="79">
        <v>286.68</v>
      </c>
      <c r="F26" s="49">
        <f t="shared" si="0"/>
        <v>286.68</v>
      </c>
      <c r="G26" s="86"/>
      <c r="H26" s="86"/>
    </row>
    <row r="27" spans="1:8" x14ac:dyDescent="0.2">
      <c r="A27" s="67" t="s">
        <v>241</v>
      </c>
      <c r="B27" s="67" t="s">
        <v>242</v>
      </c>
      <c r="C27" s="88">
        <f>SUM(C28)</f>
        <v>398.17</v>
      </c>
      <c r="D27" s="88">
        <v>0</v>
      </c>
      <c r="E27" s="88">
        <v>286.68</v>
      </c>
      <c r="F27" s="88">
        <f>E27-D27</f>
        <v>286.68</v>
      </c>
      <c r="G27" s="89">
        <f t="shared" si="1"/>
        <v>71.999397242383907</v>
      </c>
      <c r="H27" s="89"/>
    </row>
    <row r="28" spans="1:8" x14ac:dyDescent="0.2">
      <c r="A28" s="57">
        <v>7223</v>
      </c>
      <c r="B28" s="57" t="s">
        <v>196</v>
      </c>
      <c r="C28" s="79">
        <v>398.17</v>
      </c>
      <c r="D28" s="79">
        <v>0</v>
      </c>
      <c r="E28" s="79">
        <v>286.68</v>
      </c>
      <c r="F28" s="49">
        <f>E28-D28</f>
        <v>286.68</v>
      </c>
      <c r="G28" s="86">
        <f t="shared" si="1"/>
        <v>71.999397242383907</v>
      </c>
      <c r="H28" s="86"/>
    </row>
    <row r="29" spans="1:8" x14ac:dyDescent="0.2">
      <c r="A29" s="66"/>
      <c r="B29" s="66" t="s">
        <v>13</v>
      </c>
      <c r="C29" s="74">
        <v>540400.0066361404</v>
      </c>
      <c r="D29" s="74">
        <v>538510</v>
      </c>
      <c r="E29" s="74">
        <v>565743.32999999996</v>
      </c>
      <c r="F29" s="74">
        <f t="shared" si="0"/>
        <v>27233.329999999958</v>
      </c>
      <c r="G29" s="92">
        <f t="shared" si="1"/>
        <v>104.68973409560367</v>
      </c>
      <c r="H29" s="92">
        <f t="shared" si="2"/>
        <v>105.05716328387587</v>
      </c>
    </row>
    <row r="30" spans="1:8" x14ac:dyDescent="0.2">
      <c r="A30" s="67" t="s">
        <v>227</v>
      </c>
      <c r="B30" s="67" t="s">
        <v>228</v>
      </c>
      <c r="C30" s="88">
        <v>17230.078970071005</v>
      </c>
      <c r="D30" s="88">
        <v>25070</v>
      </c>
      <c r="E30" s="88">
        <v>9658.9</v>
      </c>
      <c r="F30" s="88">
        <f t="shared" si="0"/>
        <v>-15411.1</v>
      </c>
      <c r="G30" s="89">
        <f t="shared" si="1"/>
        <v>56.058361756656502</v>
      </c>
      <c r="H30" s="89">
        <f t="shared" si="2"/>
        <v>38.527722377343437</v>
      </c>
    </row>
    <row r="31" spans="1:8" ht="22.5" x14ac:dyDescent="0.2">
      <c r="A31" s="65" t="s">
        <v>243</v>
      </c>
      <c r="B31" s="65" t="s">
        <v>244</v>
      </c>
      <c r="C31" s="93">
        <v>4360.01</v>
      </c>
      <c r="D31" s="93">
        <v>5240</v>
      </c>
      <c r="E31" s="93">
        <v>4519.53</v>
      </c>
      <c r="F31" s="93">
        <f t="shared" si="0"/>
        <v>-720.47000000000025</v>
      </c>
      <c r="G31" s="94">
        <f t="shared" si="1"/>
        <v>103.65870720479997</v>
      </c>
      <c r="H31" s="94">
        <f t="shared" si="2"/>
        <v>86.250572519083974</v>
      </c>
    </row>
    <row r="32" spans="1:8" x14ac:dyDescent="0.2">
      <c r="A32" s="57" t="s">
        <v>103</v>
      </c>
      <c r="B32" s="57" t="s">
        <v>104</v>
      </c>
      <c r="C32" s="79">
        <v>158.66082686309642</v>
      </c>
      <c r="D32" s="79">
        <v>1590</v>
      </c>
      <c r="E32" s="79">
        <v>1386.76</v>
      </c>
      <c r="F32" s="79">
        <f t="shared" si="0"/>
        <v>-203.24</v>
      </c>
      <c r="G32" s="86">
        <f t="shared" si="1"/>
        <v>874.04057284826388</v>
      </c>
      <c r="H32" s="86">
        <f t="shared" si="2"/>
        <v>87.217610062893087</v>
      </c>
    </row>
    <row r="33" spans="1:8" x14ac:dyDescent="0.2">
      <c r="A33" s="57" t="s">
        <v>115</v>
      </c>
      <c r="B33" s="57" t="s">
        <v>116</v>
      </c>
      <c r="C33" s="79">
        <v>0</v>
      </c>
      <c r="D33" s="79">
        <v>0</v>
      </c>
      <c r="E33" s="79">
        <v>0</v>
      </c>
      <c r="F33" s="79">
        <f t="shared" si="0"/>
        <v>0</v>
      </c>
      <c r="G33" s="86"/>
      <c r="H33" s="86"/>
    </row>
    <row r="34" spans="1:8" x14ac:dyDescent="0.2">
      <c r="A34" s="64" t="s">
        <v>127</v>
      </c>
      <c r="B34" s="64" t="s">
        <v>128</v>
      </c>
      <c r="C34" s="79">
        <v>1990.8421262193906</v>
      </c>
      <c r="D34" s="79"/>
      <c r="E34" s="79"/>
      <c r="F34" s="79"/>
      <c r="G34" s="86">
        <f t="shared" si="1"/>
        <v>0</v>
      </c>
      <c r="H34" s="86"/>
    </row>
    <row r="35" spans="1:8" x14ac:dyDescent="0.2">
      <c r="A35" s="57" t="s">
        <v>135</v>
      </c>
      <c r="B35" s="57" t="s">
        <v>136</v>
      </c>
      <c r="C35" s="79">
        <v>0</v>
      </c>
      <c r="D35" s="79">
        <v>660</v>
      </c>
      <c r="E35" s="79">
        <v>1178.3</v>
      </c>
      <c r="F35" s="79">
        <f t="shared" si="0"/>
        <v>518.29999999999995</v>
      </c>
      <c r="G35" s="86"/>
      <c r="H35" s="86">
        <f t="shared" si="2"/>
        <v>178.530303030303</v>
      </c>
    </row>
    <row r="36" spans="1:8" x14ac:dyDescent="0.2">
      <c r="A36" s="57" t="s">
        <v>145</v>
      </c>
      <c r="B36" s="57" t="s">
        <v>146</v>
      </c>
      <c r="C36" s="79">
        <v>2210.5116464264379</v>
      </c>
      <c r="D36" s="79">
        <v>2990</v>
      </c>
      <c r="E36" s="79">
        <v>1954.47</v>
      </c>
      <c r="F36" s="79">
        <f t="shared" si="0"/>
        <v>-1035.53</v>
      </c>
      <c r="G36" s="86">
        <f t="shared" si="1"/>
        <v>88.417086748203275</v>
      </c>
      <c r="H36" s="86">
        <f t="shared" si="2"/>
        <v>65.366889632107032</v>
      </c>
    </row>
    <row r="37" spans="1:8" ht="22.5" x14ac:dyDescent="0.2">
      <c r="A37" s="65" t="s">
        <v>245</v>
      </c>
      <c r="B37" s="65" t="s">
        <v>246</v>
      </c>
      <c r="C37" s="93">
        <v>12870.06</v>
      </c>
      <c r="D37" s="93">
        <v>19830</v>
      </c>
      <c r="E37" s="93">
        <v>5139.37</v>
      </c>
      <c r="F37" s="93">
        <f t="shared" si="0"/>
        <v>-14690.630000000001</v>
      </c>
      <c r="G37" s="94">
        <f t="shared" si="1"/>
        <v>39.932758666237767</v>
      </c>
      <c r="H37" s="94">
        <f t="shared" si="2"/>
        <v>25.917145738779627</v>
      </c>
    </row>
    <row r="38" spans="1:8" x14ac:dyDescent="0.2">
      <c r="A38" s="57" t="s">
        <v>127</v>
      </c>
      <c r="B38" s="57" t="s">
        <v>128</v>
      </c>
      <c r="C38" s="79">
        <v>0</v>
      </c>
      <c r="D38" s="79">
        <v>2390</v>
      </c>
      <c r="E38" s="79">
        <v>1594.25</v>
      </c>
      <c r="F38" s="79">
        <f t="shared" si="0"/>
        <v>-795.75</v>
      </c>
      <c r="G38" s="86"/>
      <c r="H38" s="86">
        <f t="shared" si="2"/>
        <v>66.705020920502093</v>
      </c>
    </row>
    <row r="39" spans="1:8" x14ac:dyDescent="0.2">
      <c r="A39" s="57" t="s">
        <v>187</v>
      </c>
      <c r="B39" s="57" t="s">
        <v>188</v>
      </c>
      <c r="C39" s="79">
        <v>0</v>
      </c>
      <c r="D39" s="79">
        <v>0</v>
      </c>
      <c r="E39" s="79">
        <v>0</v>
      </c>
      <c r="F39" s="79">
        <f t="shared" si="0"/>
        <v>0</v>
      </c>
      <c r="G39" s="86"/>
      <c r="H39" s="86"/>
    </row>
    <row r="40" spans="1:8" x14ac:dyDescent="0.2">
      <c r="A40" s="57" t="s">
        <v>191</v>
      </c>
      <c r="B40" s="57" t="s">
        <v>192</v>
      </c>
      <c r="C40" s="79">
        <v>0</v>
      </c>
      <c r="D40" s="79">
        <v>4470</v>
      </c>
      <c r="E40" s="79">
        <v>3294.83</v>
      </c>
      <c r="F40" s="79">
        <f t="shared" si="0"/>
        <v>-1175.17</v>
      </c>
      <c r="G40" s="86"/>
      <c r="H40" s="86">
        <f t="shared" si="2"/>
        <v>73.709843400447426</v>
      </c>
    </row>
    <row r="41" spans="1:8" x14ac:dyDescent="0.2">
      <c r="A41" s="57" t="s">
        <v>193</v>
      </c>
      <c r="B41" s="57" t="s">
        <v>194</v>
      </c>
      <c r="C41" s="79">
        <v>0</v>
      </c>
      <c r="D41" s="79">
        <v>0</v>
      </c>
      <c r="E41" s="79">
        <v>0</v>
      </c>
      <c r="F41" s="79">
        <f t="shared" si="0"/>
        <v>0</v>
      </c>
      <c r="G41" s="86"/>
      <c r="H41" s="86"/>
    </row>
    <row r="42" spans="1:8" x14ac:dyDescent="0.2">
      <c r="A42" s="64" t="s">
        <v>195</v>
      </c>
      <c r="B42" s="64" t="s">
        <v>196</v>
      </c>
      <c r="C42" s="79">
        <v>6151.7021700179175</v>
      </c>
      <c r="D42" s="79">
        <v>0</v>
      </c>
      <c r="E42" s="79">
        <v>0</v>
      </c>
      <c r="F42" s="79">
        <f>E42-D42</f>
        <v>0</v>
      </c>
      <c r="G42" s="86">
        <f t="shared" si="1"/>
        <v>0</v>
      </c>
      <c r="H42" s="86"/>
    </row>
    <row r="43" spans="1:8" x14ac:dyDescent="0.2">
      <c r="A43" s="57" t="s">
        <v>197</v>
      </c>
      <c r="B43" s="57" t="s">
        <v>198</v>
      </c>
      <c r="C43" s="79">
        <v>6611.2548941535597</v>
      </c>
      <c r="D43" s="79">
        <v>12710</v>
      </c>
      <c r="E43" s="79">
        <v>0</v>
      </c>
      <c r="F43" s="79">
        <f t="shared" si="0"/>
        <v>-12710</v>
      </c>
      <c r="G43" s="86">
        <f t="shared" si="1"/>
        <v>0</v>
      </c>
      <c r="H43" s="86">
        <f t="shared" si="2"/>
        <v>0</v>
      </c>
    </row>
    <row r="44" spans="1:8" x14ac:dyDescent="0.2">
      <c r="A44" s="57" t="s">
        <v>201</v>
      </c>
      <c r="B44" s="57" t="s">
        <v>202</v>
      </c>
      <c r="C44" s="79">
        <v>107.10730639060321</v>
      </c>
      <c r="D44" s="79">
        <v>260</v>
      </c>
      <c r="E44" s="79">
        <v>250.29</v>
      </c>
      <c r="F44" s="79">
        <f t="shared" si="0"/>
        <v>-9.710000000000008</v>
      </c>
      <c r="G44" s="86">
        <f t="shared" si="1"/>
        <v>233.68153717472123</v>
      </c>
      <c r="H44" s="86">
        <f t="shared" si="2"/>
        <v>96.265384615384605</v>
      </c>
    </row>
    <row r="45" spans="1:8" x14ac:dyDescent="0.2">
      <c r="A45" s="67" t="s">
        <v>229</v>
      </c>
      <c r="B45" s="67" t="s">
        <v>230</v>
      </c>
      <c r="C45" s="88">
        <v>123540.24553719556</v>
      </c>
      <c r="D45" s="88">
        <v>106910</v>
      </c>
      <c r="E45" s="88">
        <v>104789.65</v>
      </c>
      <c r="F45" s="88">
        <f t="shared" si="0"/>
        <v>-2120.3500000000058</v>
      </c>
      <c r="G45" s="89">
        <f t="shared" si="1"/>
        <v>84.822277586011325</v>
      </c>
      <c r="H45" s="89">
        <f t="shared" si="2"/>
        <v>98.016696286596201</v>
      </c>
    </row>
    <row r="46" spans="1:8" ht="22.5" x14ac:dyDescent="0.2">
      <c r="A46" s="65" t="s">
        <v>243</v>
      </c>
      <c r="B46" s="65" t="s">
        <v>244</v>
      </c>
      <c r="C46" s="93">
        <v>120333.73</v>
      </c>
      <c r="D46" s="93">
        <v>100060</v>
      </c>
      <c r="E46" s="93">
        <v>104462.95</v>
      </c>
      <c r="F46" s="93">
        <f t="shared" si="0"/>
        <v>4402.9499999999971</v>
      </c>
      <c r="G46" s="94">
        <f t="shared" si="1"/>
        <v>86.811029625691816</v>
      </c>
      <c r="H46" s="94">
        <f t="shared" si="2"/>
        <v>104.40030981411152</v>
      </c>
    </row>
    <row r="47" spans="1:8" x14ac:dyDescent="0.2">
      <c r="A47" s="57" t="s">
        <v>101</v>
      </c>
      <c r="B47" s="57" t="s">
        <v>102</v>
      </c>
      <c r="C47" s="79">
        <v>164.04539120047778</v>
      </c>
      <c r="D47" s="79">
        <v>130</v>
      </c>
      <c r="E47" s="79">
        <v>139.97999999999999</v>
      </c>
      <c r="F47" s="79">
        <f t="shared" si="0"/>
        <v>9.9799999999999898</v>
      </c>
      <c r="G47" s="86">
        <f t="shared" si="1"/>
        <v>85.330041262135921</v>
      </c>
      <c r="H47" s="86">
        <f t="shared" si="2"/>
        <v>107.67692307692307</v>
      </c>
    </row>
    <row r="48" spans="1:8" x14ac:dyDescent="0.2">
      <c r="A48" s="57" t="s">
        <v>103</v>
      </c>
      <c r="B48" s="57" t="s">
        <v>104</v>
      </c>
      <c r="C48" s="79">
        <v>14833.322715508659</v>
      </c>
      <c r="D48" s="79">
        <v>14600</v>
      </c>
      <c r="E48" s="79">
        <v>11612.29</v>
      </c>
      <c r="F48" s="79">
        <f t="shared" si="0"/>
        <v>-2987.7099999999991</v>
      </c>
      <c r="G48" s="86">
        <f t="shared" si="1"/>
        <v>78.285157160768989</v>
      </c>
      <c r="H48" s="86">
        <f t="shared" si="2"/>
        <v>79.536232876712333</v>
      </c>
    </row>
    <row r="49" spans="1:9" x14ac:dyDescent="0.2">
      <c r="A49" s="57" t="s">
        <v>105</v>
      </c>
      <c r="B49" s="57" t="s">
        <v>106</v>
      </c>
      <c r="C49" s="79">
        <v>99.54210631096953</v>
      </c>
      <c r="D49" s="79">
        <v>130</v>
      </c>
      <c r="E49" s="79">
        <v>179.18</v>
      </c>
      <c r="F49" s="79">
        <f t="shared" si="0"/>
        <v>49.180000000000007</v>
      </c>
      <c r="G49" s="86">
        <f t="shared" si="1"/>
        <v>180.00422800000001</v>
      </c>
      <c r="H49" s="86">
        <f t="shared" si="2"/>
        <v>137.83076923076925</v>
      </c>
    </row>
    <row r="50" spans="1:9" x14ac:dyDescent="0.2">
      <c r="A50" s="57" t="s">
        <v>107</v>
      </c>
      <c r="B50" s="57" t="s">
        <v>108</v>
      </c>
      <c r="C50" s="79">
        <v>0</v>
      </c>
      <c r="D50" s="79">
        <v>0</v>
      </c>
      <c r="E50" s="79">
        <v>0</v>
      </c>
      <c r="F50" s="79">
        <f t="shared" si="0"/>
        <v>0</v>
      </c>
      <c r="G50" s="86"/>
      <c r="H50" s="86"/>
    </row>
    <row r="51" spans="1:9" x14ac:dyDescent="0.2">
      <c r="A51" s="57" t="s">
        <v>111</v>
      </c>
      <c r="B51" s="57" t="s">
        <v>112</v>
      </c>
      <c r="C51" s="79">
        <v>777.75565730970868</v>
      </c>
      <c r="D51" s="79">
        <v>930</v>
      </c>
      <c r="E51" s="79">
        <v>2464.77</v>
      </c>
      <c r="F51" s="79">
        <f t="shared" si="0"/>
        <v>1534.77</v>
      </c>
      <c r="G51" s="86">
        <f t="shared" si="1"/>
        <v>316.90801305460752</v>
      </c>
      <c r="H51" s="86">
        <f t="shared" si="2"/>
        <v>265.02903225806455</v>
      </c>
    </row>
    <row r="52" spans="1:9" x14ac:dyDescent="0.2">
      <c r="A52" s="57" t="s">
        <v>113</v>
      </c>
      <c r="B52" s="57" t="s">
        <v>114</v>
      </c>
      <c r="C52" s="79">
        <v>62812.371092972324</v>
      </c>
      <c r="D52" s="79">
        <v>64370</v>
      </c>
      <c r="E52" s="79">
        <v>64548.02</v>
      </c>
      <c r="F52" s="79">
        <f t="shared" si="0"/>
        <v>178.0199999999968</v>
      </c>
      <c r="G52" s="86">
        <f t="shared" si="1"/>
        <v>102.76322781137912</v>
      </c>
      <c r="H52" s="86">
        <f t="shared" si="2"/>
        <v>100.27655740251669</v>
      </c>
    </row>
    <row r="53" spans="1:9" x14ac:dyDescent="0.2">
      <c r="A53" s="57" t="s">
        <v>115</v>
      </c>
      <c r="B53" s="57" t="s">
        <v>116</v>
      </c>
      <c r="C53" s="79">
        <v>0</v>
      </c>
      <c r="D53" s="79">
        <v>0</v>
      </c>
      <c r="E53" s="79">
        <v>0</v>
      </c>
      <c r="F53" s="79">
        <f t="shared" si="0"/>
        <v>0</v>
      </c>
      <c r="G53" s="86"/>
      <c r="H53" s="86"/>
    </row>
    <row r="54" spans="1:9" x14ac:dyDescent="0.2">
      <c r="A54" s="57" t="s">
        <v>117</v>
      </c>
      <c r="B54" s="57" t="s">
        <v>118</v>
      </c>
      <c r="C54" s="79">
        <v>528.2327958059592</v>
      </c>
      <c r="D54" s="79">
        <v>530</v>
      </c>
      <c r="E54" s="79">
        <v>632.25</v>
      </c>
      <c r="F54" s="79">
        <f t="shared" si="0"/>
        <v>102.25</v>
      </c>
      <c r="G54" s="86">
        <f t="shared" si="1"/>
        <v>119.69154604180434</v>
      </c>
      <c r="H54" s="86">
        <f t="shared" si="2"/>
        <v>119.29245283018868</v>
      </c>
    </row>
    <row r="55" spans="1:9" x14ac:dyDescent="0.2">
      <c r="A55" s="57" t="s">
        <v>119</v>
      </c>
      <c r="B55" s="57" t="s">
        <v>120</v>
      </c>
      <c r="C55" s="79">
        <v>133.78459088194305</v>
      </c>
      <c r="D55" s="79">
        <v>130</v>
      </c>
      <c r="E55" s="79">
        <v>5479.6</v>
      </c>
      <c r="F55" s="79">
        <f t="shared" si="0"/>
        <v>5349.6</v>
      </c>
      <c r="G55" s="86">
        <f t="shared" si="1"/>
        <v>4095.8379166666673</v>
      </c>
      <c r="H55" s="86">
        <f t="shared" si="2"/>
        <v>4215.0769230769238</v>
      </c>
      <c r="I55" s="62" t="s">
        <v>280</v>
      </c>
    </row>
    <row r="56" spans="1:9" x14ac:dyDescent="0.2">
      <c r="A56" s="57" t="s">
        <v>125</v>
      </c>
      <c r="B56" s="57" t="s">
        <v>126</v>
      </c>
      <c r="C56" s="79">
        <v>158.87716504081226</v>
      </c>
      <c r="D56" s="79">
        <v>130</v>
      </c>
      <c r="E56" s="79">
        <v>598.66999999999996</v>
      </c>
      <c r="F56" s="79">
        <f t="shared" si="0"/>
        <v>468.66999999999996</v>
      </c>
      <c r="G56" s="86">
        <f t="shared" si="1"/>
        <v>376.81311839005559</v>
      </c>
      <c r="H56" s="86">
        <f t="shared" si="2"/>
        <v>460.51538461538462</v>
      </c>
    </row>
    <row r="57" spans="1:9" x14ac:dyDescent="0.2">
      <c r="A57" s="57" t="s">
        <v>127</v>
      </c>
      <c r="B57" s="57" t="s">
        <v>128</v>
      </c>
      <c r="C57" s="79">
        <v>33280.526909549408</v>
      </c>
      <c r="D57" s="79">
        <v>15130</v>
      </c>
      <c r="E57" s="79">
        <v>5972.5</v>
      </c>
      <c r="F57" s="79">
        <f t="shared" si="0"/>
        <v>-9157.5</v>
      </c>
      <c r="G57" s="86">
        <f t="shared" si="1"/>
        <v>17.945929811244273</v>
      </c>
      <c r="H57" s="86">
        <f t="shared" si="2"/>
        <v>39.47455386649041</v>
      </c>
    </row>
    <row r="58" spans="1:9" x14ac:dyDescent="0.2">
      <c r="A58" s="57" t="s">
        <v>129</v>
      </c>
      <c r="B58" s="57" t="s">
        <v>130</v>
      </c>
      <c r="C58" s="79">
        <v>41.011347800119445</v>
      </c>
      <c r="D58" s="79">
        <v>130</v>
      </c>
      <c r="E58" s="79">
        <v>81.180000000000007</v>
      </c>
      <c r="F58" s="79">
        <f t="shared" si="0"/>
        <v>-48.819999999999993</v>
      </c>
      <c r="G58" s="86">
        <f t="shared" si="1"/>
        <v>197.94521359223305</v>
      </c>
      <c r="H58" s="86">
        <f t="shared" si="2"/>
        <v>62.446153846153848</v>
      </c>
    </row>
    <row r="59" spans="1:9" x14ac:dyDescent="0.2">
      <c r="A59" s="57" t="s">
        <v>131</v>
      </c>
      <c r="B59" s="57" t="s">
        <v>132</v>
      </c>
      <c r="C59" s="79">
        <v>1363.3286880350388</v>
      </c>
      <c r="D59" s="79">
        <v>1460</v>
      </c>
      <c r="E59" s="79">
        <v>2104.75</v>
      </c>
      <c r="F59" s="79">
        <f t="shared" si="0"/>
        <v>644.75</v>
      </c>
      <c r="G59" s="86">
        <f t="shared" si="1"/>
        <v>154.38316661799064</v>
      </c>
      <c r="H59" s="86">
        <f t="shared" si="2"/>
        <v>144.16095890410958</v>
      </c>
    </row>
    <row r="60" spans="1:9" x14ac:dyDescent="0.2">
      <c r="A60" s="57" t="s">
        <v>133</v>
      </c>
      <c r="B60" s="57" t="s">
        <v>134</v>
      </c>
      <c r="C60" s="79">
        <v>159.26737009755126</v>
      </c>
      <c r="D60" s="79">
        <v>0</v>
      </c>
      <c r="E60" s="79">
        <v>0</v>
      </c>
      <c r="F60" s="79">
        <f t="shared" si="0"/>
        <v>0</v>
      </c>
      <c r="G60" s="86">
        <f t="shared" si="1"/>
        <v>0</v>
      </c>
      <c r="H60" s="86"/>
    </row>
    <row r="61" spans="1:9" x14ac:dyDescent="0.2">
      <c r="A61" s="57" t="s">
        <v>135</v>
      </c>
      <c r="B61" s="57" t="s">
        <v>136</v>
      </c>
      <c r="C61" s="79">
        <v>1323.2463998938217</v>
      </c>
      <c r="D61" s="79">
        <v>530</v>
      </c>
      <c r="E61" s="79">
        <v>261.41000000000003</v>
      </c>
      <c r="F61" s="79">
        <f t="shared" si="0"/>
        <v>-268.58999999999997</v>
      </c>
      <c r="G61" s="86">
        <f t="shared" si="1"/>
        <v>19.755202056168507</v>
      </c>
      <c r="H61" s="86">
        <f t="shared" si="2"/>
        <v>49.322641509433964</v>
      </c>
    </row>
    <row r="62" spans="1:9" x14ac:dyDescent="0.2">
      <c r="A62" s="57" t="s">
        <v>137</v>
      </c>
      <c r="B62" s="57" t="s">
        <v>138</v>
      </c>
      <c r="C62" s="79">
        <v>1883.4693742119582</v>
      </c>
      <c r="D62" s="79">
        <v>130</v>
      </c>
      <c r="E62" s="79">
        <v>7303.93</v>
      </c>
      <c r="F62" s="79">
        <f t="shared" si="0"/>
        <v>7173.93</v>
      </c>
      <c r="G62" s="86">
        <f t="shared" si="1"/>
        <v>387.79128028327818</v>
      </c>
      <c r="H62" s="86">
        <f t="shared" si="2"/>
        <v>5618.4076923076918</v>
      </c>
      <c r="I62" s="123" t="s">
        <v>286</v>
      </c>
    </row>
    <row r="63" spans="1:9" x14ac:dyDescent="0.2">
      <c r="A63" s="57" t="s">
        <v>139</v>
      </c>
      <c r="B63" s="57" t="s">
        <v>140</v>
      </c>
      <c r="C63" s="79">
        <v>317.73840334461477</v>
      </c>
      <c r="D63" s="79">
        <v>270</v>
      </c>
      <c r="E63" s="79">
        <v>264.52</v>
      </c>
      <c r="F63" s="79">
        <f t="shared" si="0"/>
        <v>-5.4800000000000182</v>
      </c>
      <c r="G63" s="86">
        <f t="shared" si="1"/>
        <v>83.250874686716799</v>
      </c>
      <c r="H63" s="86">
        <f t="shared" si="2"/>
        <v>97.970370370370361</v>
      </c>
    </row>
    <row r="64" spans="1:9" x14ac:dyDescent="0.2">
      <c r="A64" s="57" t="s">
        <v>141</v>
      </c>
      <c r="B64" s="57" t="s">
        <v>142</v>
      </c>
      <c r="C64" s="79">
        <v>2038.6223372486561</v>
      </c>
      <c r="D64" s="79">
        <v>130</v>
      </c>
      <c r="E64" s="79">
        <v>1914.79</v>
      </c>
      <c r="F64" s="79">
        <f t="shared" si="0"/>
        <v>1784.79</v>
      </c>
      <c r="G64" s="86">
        <f t="shared" si="1"/>
        <v>93.925685253906252</v>
      </c>
      <c r="H64" s="86">
        <f t="shared" si="2"/>
        <v>1472.9153846153845</v>
      </c>
    </row>
    <row r="65" spans="1:8" x14ac:dyDescent="0.2">
      <c r="A65" s="57" t="s">
        <v>147</v>
      </c>
      <c r="B65" s="57" t="s">
        <v>148</v>
      </c>
      <c r="C65" s="79">
        <v>0</v>
      </c>
      <c r="D65" s="79">
        <v>530</v>
      </c>
      <c r="E65" s="79">
        <v>0</v>
      </c>
      <c r="F65" s="79">
        <f t="shared" si="0"/>
        <v>-530</v>
      </c>
      <c r="G65" s="86"/>
      <c r="H65" s="86">
        <f t="shared" si="2"/>
        <v>0</v>
      </c>
    </row>
    <row r="66" spans="1:8" x14ac:dyDescent="0.2">
      <c r="A66" s="57" t="s">
        <v>149</v>
      </c>
      <c r="B66" s="57" t="s">
        <v>150</v>
      </c>
      <c r="C66" s="79">
        <v>13.537726458291857</v>
      </c>
      <c r="D66" s="79">
        <v>0</v>
      </c>
      <c r="E66" s="79">
        <v>58.18</v>
      </c>
      <c r="F66" s="79">
        <f t="shared" si="0"/>
        <v>58.18</v>
      </c>
      <c r="G66" s="86">
        <f t="shared" si="1"/>
        <v>429.76197058823527</v>
      </c>
      <c r="H66" s="86"/>
    </row>
    <row r="67" spans="1:8" x14ac:dyDescent="0.2">
      <c r="A67" s="57" t="s">
        <v>151</v>
      </c>
      <c r="B67" s="57" t="s">
        <v>152</v>
      </c>
      <c r="C67" s="79">
        <v>33.180702103656515</v>
      </c>
      <c r="D67" s="79">
        <v>130</v>
      </c>
      <c r="E67" s="79">
        <v>28.98</v>
      </c>
      <c r="F67" s="79">
        <f t="shared" si="0"/>
        <v>-101.02</v>
      </c>
      <c r="G67" s="86">
        <f t="shared" si="1"/>
        <v>87.339923999999996</v>
      </c>
      <c r="H67" s="86">
        <f t="shared" si="2"/>
        <v>22.292307692307691</v>
      </c>
    </row>
    <row r="68" spans="1:8" x14ac:dyDescent="0.2">
      <c r="A68" s="57" t="s">
        <v>153</v>
      </c>
      <c r="B68" s="57" t="s">
        <v>154</v>
      </c>
      <c r="C68" s="79">
        <v>0</v>
      </c>
      <c r="D68" s="79">
        <v>0</v>
      </c>
      <c r="E68" s="79">
        <v>0</v>
      </c>
      <c r="F68" s="79">
        <f t="shared" si="0"/>
        <v>0</v>
      </c>
      <c r="G68" s="86"/>
      <c r="H68" s="86"/>
    </row>
    <row r="69" spans="1:8" x14ac:dyDescent="0.2">
      <c r="A69" s="57" t="s">
        <v>155</v>
      </c>
      <c r="B69" s="57" t="s">
        <v>156</v>
      </c>
      <c r="C69" s="79">
        <v>0</v>
      </c>
      <c r="D69" s="79">
        <v>0</v>
      </c>
      <c r="E69" s="79">
        <v>0</v>
      </c>
      <c r="F69" s="79">
        <f t="shared" si="0"/>
        <v>0</v>
      </c>
      <c r="G69" s="86"/>
      <c r="H69" s="86"/>
    </row>
    <row r="70" spans="1:8" x14ac:dyDescent="0.2">
      <c r="A70" s="57" t="s">
        <v>157</v>
      </c>
      <c r="B70" s="57" t="s">
        <v>144</v>
      </c>
      <c r="C70" s="79">
        <v>203.04466122503149</v>
      </c>
      <c r="D70" s="79">
        <v>270</v>
      </c>
      <c r="E70" s="79">
        <v>680.75</v>
      </c>
      <c r="F70" s="79">
        <f t="shared" si="0"/>
        <v>410.75</v>
      </c>
      <c r="G70" s="86">
        <f t="shared" si="1"/>
        <v>335.27106592846314</v>
      </c>
      <c r="H70" s="86">
        <f t="shared" si="2"/>
        <v>252.12962962962965</v>
      </c>
    </row>
    <row r="71" spans="1:8" x14ac:dyDescent="0.2">
      <c r="A71" s="57" t="s">
        <v>162</v>
      </c>
      <c r="B71" s="57" t="s">
        <v>163</v>
      </c>
      <c r="C71" s="79">
        <v>159.53281571438052</v>
      </c>
      <c r="D71" s="79">
        <v>270</v>
      </c>
      <c r="E71" s="79">
        <v>122.72</v>
      </c>
      <c r="F71" s="79">
        <f t="shared" si="0"/>
        <v>-147.28</v>
      </c>
      <c r="G71" s="86">
        <f t="shared" si="1"/>
        <v>76.924612312811973</v>
      </c>
      <c r="H71" s="86">
        <f t="shared" si="2"/>
        <v>45.451851851851849</v>
      </c>
    </row>
    <row r="72" spans="1:8" x14ac:dyDescent="0.2">
      <c r="A72" s="57" t="s">
        <v>166</v>
      </c>
      <c r="B72" s="57" t="s">
        <v>167</v>
      </c>
      <c r="C72" s="79">
        <v>0</v>
      </c>
      <c r="D72" s="79">
        <v>130</v>
      </c>
      <c r="E72" s="79">
        <v>14.32</v>
      </c>
      <c r="F72" s="79">
        <f t="shared" si="0"/>
        <v>-115.68</v>
      </c>
      <c r="G72" s="86"/>
      <c r="H72" s="86">
        <f>E72/D72*100</f>
        <v>11.015384615384615</v>
      </c>
    </row>
    <row r="73" spans="1:8" x14ac:dyDescent="0.2">
      <c r="A73" s="57" t="s">
        <v>168</v>
      </c>
      <c r="B73" s="57" t="s">
        <v>169</v>
      </c>
      <c r="C73" s="79">
        <v>9.2905965890238225</v>
      </c>
      <c r="D73" s="79">
        <v>0</v>
      </c>
      <c r="E73" s="79">
        <v>0.16</v>
      </c>
      <c r="F73" s="79">
        <f t="shared" si="0"/>
        <v>0.16</v>
      </c>
      <c r="G73" s="86">
        <f>E73/C73*100</f>
        <v>1.7221714285714289</v>
      </c>
      <c r="H73" s="86"/>
    </row>
    <row r="74" spans="1:8" ht="22.5" x14ac:dyDescent="0.2">
      <c r="A74" s="65" t="s">
        <v>245</v>
      </c>
      <c r="B74" s="65" t="s">
        <v>246</v>
      </c>
      <c r="C74" s="93">
        <v>3206.5166898931579</v>
      </c>
      <c r="D74" s="93">
        <v>6850</v>
      </c>
      <c r="E74" s="93">
        <v>326.7</v>
      </c>
      <c r="F74" s="93">
        <f t="shared" si="0"/>
        <v>-6523.3</v>
      </c>
      <c r="G74" s="94">
        <f>E74/C74*100</f>
        <v>10.188626213290839</v>
      </c>
      <c r="H74" s="94">
        <f>E74/D74*100</f>
        <v>4.7693430656934304</v>
      </c>
    </row>
    <row r="75" spans="1:8" x14ac:dyDescent="0.2">
      <c r="A75" s="57" t="s">
        <v>187</v>
      </c>
      <c r="B75" s="57" t="s">
        <v>188</v>
      </c>
      <c r="C75" s="79">
        <v>0</v>
      </c>
      <c r="D75" s="79">
        <v>0</v>
      </c>
      <c r="E75" s="79">
        <v>0</v>
      </c>
      <c r="F75" s="79">
        <f t="shared" si="0"/>
        <v>0</v>
      </c>
      <c r="G75" s="86"/>
      <c r="H75" s="86"/>
    </row>
    <row r="76" spans="1:8" x14ac:dyDescent="0.2">
      <c r="A76" s="57" t="s">
        <v>191</v>
      </c>
      <c r="B76" s="57" t="s">
        <v>192</v>
      </c>
      <c r="C76" s="79">
        <v>3206.5166898931579</v>
      </c>
      <c r="D76" s="79">
        <v>3960</v>
      </c>
      <c r="E76" s="79">
        <v>219.6</v>
      </c>
      <c r="F76" s="79">
        <f t="shared" ref="F76:F139" si="3">E76-D76</f>
        <v>-3740.4</v>
      </c>
      <c r="G76" s="86">
        <f>E76/C76*100</f>
        <v>6.8485531571431526</v>
      </c>
      <c r="H76" s="86">
        <f>E76/D76*100</f>
        <v>5.545454545454545</v>
      </c>
    </row>
    <row r="77" spans="1:8" x14ac:dyDescent="0.2">
      <c r="A77" s="57" t="s">
        <v>197</v>
      </c>
      <c r="B77" s="57" t="s">
        <v>198</v>
      </c>
      <c r="C77" s="79">
        <v>0</v>
      </c>
      <c r="D77" s="79">
        <v>2890</v>
      </c>
      <c r="E77" s="79">
        <v>107.1</v>
      </c>
      <c r="F77" s="79">
        <f t="shared" si="3"/>
        <v>-2782.9</v>
      </c>
      <c r="G77" s="86"/>
      <c r="H77" s="86">
        <f>E77/D77*100</f>
        <v>3.7058823529411762</v>
      </c>
    </row>
    <row r="78" spans="1:8" x14ac:dyDescent="0.2">
      <c r="A78" s="57" t="s">
        <v>201</v>
      </c>
      <c r="B78" s="57" t="s">
        <v>202</v>
      </c>
      <c r="C78" s="79">
        <v>0</v>
      </c>
      <c r="D78" s="79">
        <v>0</v>
      </c>
      <c r="E78" s="79">
        <v>0</v>
      </c>
      <c r="F78" s="79">
        <f t="shared" si="3"/>
        <v>0</v>
      </c>
      <c r="G78" s="86"/>
      <c r="H78" s="86"/>
    </row>
    <row r="79" spans="1:8" x14ac:dyDescent="0.2">
      <c r="A79" s="67" t="s">
        <v>231</v>
      </c>
      <c r="B79" s="67" t="s">
        <v>232</v>
      </c>
      <c r="C79" s="88">
        <v>0</v>
      </c>
      <c r="D79" s="88">
        <v>0</v>
      </c>
      <c r="E79" s="88">
        <v>5252.19</v>
      </c>
      <c r="F79" s="88">
        <f t="shared" si="3"/>
        <v>5252.19</v>
      </c>
      <c r="G79" s="89"/>
      <c r="H79" s="89"/>
    </row>
    <row r="80" spans="1:8" ht="22.5" x14ac:dyDescent="0.2">
      <c r="A80" s="65" t="s">
        <v>243</v>
      </c>
      <c r="B80" s="65" t="s">
        <v>244</v>
      </c>
      <c r="C80" s="93">
        <v>0</v>
      </c>
      <c r="D80" s="93">
        <v>0</v>
      </c>
      <c r="E80" s="93">
        <v>4750.37</v>
      </c>
      <c r="F80" s="93">
        <f t="shared" si="3"/>
        <v>4750.37</v>
      </c>
      <c r="G80" s="94"/>
      <c r="H80" s="94"/>
    </row>
    <row r="81" spans="1:8" x14ac:dyDescent="0.2">
      <c r="A81" s="57" t="s">
        <v>92</v>
      </c>
      <c r="B81" s="57" t="s">
        <v>91</v>
      </c>
      <c r="C81" s="79">
        <v>0</v>
      </c>
      <c r="D81" s="79">
        <v>0</v>
      </c>
      <c r="E81" s="79">
        <v>760</v>
      </c>
      <c r="F81" s="79">
        <f t="shared" si="3"/>
        <v>760</v>
      </c>
      <c r="G81" s="86"/>
      <c r="H81" s="86"/>
    </row>
    <row r="82" spans="1:8" x14ac:dyDescent="0.2">
      <c r="A82" s="57" t="s">
        <v>101</v>
      </c>
      <c r="B82" s="57" t="s">
        <v>102</v>
      </c>
      <c r="C82" s="79">
        <v>0</v>
      </c>
      <c r="D82" s="79">
        <v>0</v>
      </c>
      <c r="E82" s="79">
        <v>0</v>
      </c>
      <c r="F82" s="79">
        <f t="shared" si="3"/>
        <v>0</v>
      </c>
      <c r="G82" s="86"/>
      <c r="H82" s="86"/>
    </row>
    <row r="83" spans="1:8" x14ac:dyDescent="0.2">
      <c r="A83" s="57" t="s">
        <v>103</v>
      </c>
      <c r="B83" s="57" t="s">
        <v>104</v>
      </c>
      <c r="C83" s="79">
        <v>0</v>
      </c>
      <c r="D83" s="79">
        <v>0</v>
      </c>
      <c r="E83" s="79">
        <v>0</v>
      </c>
      <c r="F83" s="79">
        <f t="shared" si="3"/>
        <v>0</v>
      </c>
      <c r="G83" s="86"/>
      <c r="H83" s="86"/>
    </row>
    <row r="84" spans="1:8" x14ac:dyDescent="0.2">
      <c r="A84" s="57" t="s">
        <v>105</v>
      </c>
      <c r="B84" s="57" t="s">
        <v>106</v>
      </c>
      <c r="C84" s="79">
        <v>0</v>
      </c>
      <c r="D84" s="79">
        <v>0</v>
      </c>
      <c r="E84" s="79">
        <v>0</v>
      </c>
      <c r="F84" s="79">
        <f t="shared" si="3"/>
        <v>0</v>
      </c>
      <c r="G84" s="86"/>
      <c r="H84" s="86"/>
    </row>
    <row r="85" spans="1:8" x14ac:dyDescent="0.2">
      <c r="A85" s="57" t="s">
        <v>107</v>
      </c>
      <c r="B85" s="57" t="s">
        <v>108</v>
      </c>
      <c r="C85" s="79">
        <v>0</v>
      </c>
      <c r="D85" s="79">
        <v>0</v>
      </c>
      <c r="E85" s="79">
        <v>0</v>
      </c>
      <c r="F85" s="79">
        <f t="shared" si="3"/>
        <v>0</v>
      </c>
      <c r="G85" s="86"/>
      <c r="H85" s="86"/>
    </row>
    <row r="86" spans="1:8" x14ac:dyDescent="0.2">
      <c r="A86" s="57" t="s">
        <v>111</v>
      </c>
      <c r="B86" s="57" t="s">
        <v>112</v>
      </c>
      <c r="C86" s="79">
        <v>0</v>
      </c>
      <c r="D86" s="79">
        <v>0</v>
      </c>
      <c r="E86" s="79">
        <v>177.67</v>
      </c>
      <c r="F86" s="79">
        <f t="shared" si="3"/>
        <v>177.67</v>
      </c>
      <c r="G86" s="86"/>
      <c r="H86" s="86"/>
    </row>
    <row r="87" spans="1:8" x14ac:dyDescent="0.2">
      <c r="A87" s="57" t="s">
        <v>113</v>
      </c>
      <c r="B87" s="57" t="s">
        <v>114</v>
      </c>
      <c r="C87" s="79">
        <v>0</v>
      </c>
      <c r="D87" s="79">
        <v>0</v>
      </c>
      <c r="E87" s="79">
        <v>790.82</v>
      </c>
      <c r="F87" s="79">
        <f t="shared" si="3"/>
        <v>790.82</v>
      </c>
      <c r="G87" s="86"/>
      <c r="H87" s="86"/>
    </row>
    <row r="88" spans="1:8" x14ac:dyDescent="0.2">
      <c r="A88" s="57" t="s">
        <v>115</v>
      </c>
      <c r="B88" s="57" t="s">
        <v>116</v>
      </c>
      <c r="C88" s="79">
        <v>0</v>
      </c>
      <c r="D88" s="79">
        <v>0</v>
      </c>
      <c r="E88" s="79">
        <v>0</v>
      </c>
      <c r="F88" s="79">
        <f t="shared" si="3"/>
        <v>0</v>
      </c>
      <c r="G88" s="86"/>
      <c r="H88" s="86"/>
    </row>
    <row r="89" spans="1:8" x14ac:dyDescent="0.2">
      <c r="A89" s="57" t="s">
        <v>117</v>
      </c>
      <c r="B89" s="57" t="s">
        <v>118</v>
      </c>
      <c r="C89" s="79">
        <v>0</v>
      </c>
      <c r="D89" s="79">
        <v>0</v>
      </c>
      <c r="E89" s="79">
        <v>0</v>
      </c>
      <c r="F89" s="79">
        <f t="shared" si="3"/>
        <v>0</v>
      </c>
      <c r="G89" s="86"/>
      <c r="H89" s="86"/>
    </row>
    <row r="90" spans="1:8" x14ac:dyDescent="0.2">
      <c r="A90" s="57" t="s">
        <v>119</v>
      </c>
      <c r="B90" s="57" t="s">
        <v>120</v>
      </c>
      <c r="C90" s="79">
        <v>0</v>
      </c>
      <c r="D90" s="79">
        <v>0</v>
      </c>
      <c r="E90" s="79">
        <v>0</v>
      </c>
      <c r="F90" s="79">
        <f t="shared" si="3"/>
        <v>0</v>
      </c>
      <c r="G90" s="86"/>
      <c r="H90" s="86"/>
    </row>
    <row r="91" spans="1:8" x14ac:dyDescent="0.2">
      <c r="A91" s="57" t="s">
        <v>121</v>
      </c>
      <c r="B91" s="57" t="s">
        <v>122</v>
      </c>
      <c r="C91" s="79">
        <v>0</v>
      </c>
      <c r="D91" s="79">
        <v>0</v>
      </c>
      <c r="E91" s="79">
        <v>0</v>
      </c>
      <c r="F91" s="79">
        <f t="shared" si="3"/>
        <v>0</v>
      </c>
      <c r="G91" s="86"/>
      <c r="H91" s="86"/>
    </row>
    <row r="92" spans="1:8" x14ac:dyDescent="0.2">
      <c r="A92" s="57" t="s">
        <v>125</v>
      </c>
      <c r="B92" s="57" t="s">
        <v>126</v>
      </c>
      <c r="C92" s="79">
        <v>0</v>
      </c>
      <c r="D92" s="79">
        <v>0</v>
      </c>
      <c r="E92" s="79">
        <v>0</v>
      </c>
      <c r="F92" s="79">
        <f t="shared" si="3"/>
        <v>0</v>
      </c>
      <c r="G92" s="86"/>
      <c r="H92" s="86"/>
    </row>
    <row r="93" spans="1:8" x14ac:dyDescent="0.2">
      <c r="A93" s="57" t="s">
        <v>127</v>
      </c>
      <c r="B93" s="57" t="s">
        <v>128</v>
      </c>
      <c r="C93" s="79">
        <v>0</v>
      </c>
      <c r="D93" s="79">
        <v>0</v>
      </c>
      <c r="E93" s="79">
        <v>0</v>
      </c>
      <c r="F93" s="79">
        <f t="shared" si="3"/>
        <v>0</v>
      </c>
      <c r="G93" s="86"/>
      <c r="H93" s="86"/>
    </row>
    <row r="94" spans="1:8" x14ac:dyDescent="0.2">
      <c r="A94" s="57" t="s">
        <v>129</v>
      </c>
      <c r="B94" s="57" t="s">
        <v>130</v>
      </c>
      <c r="C94" s="79">
        <v>0</v>
      </c>
      <c r="D94" s="79">
        <v>0</v>
      </c>
      <c r="E94" s="79">
        <v>0</v>
      </c>
      <c r="F94" s="79">
        <f t="shared" si="3"/>
        <v>0</v>
      </c>
      <c r="G94" s="86"/>
      <c r="H94" s="86"/>
    </row>
    <row r="95" spans="1:8" x14ac:dyDescent="0.2">
      <c r="A95" s="57" t="s">
        <v>131</v>
      </c>
      <c r="B95" s="57" t="s">
        <v>132</v>
      </c>
      <c r="C95" s="79">
        <v>0</v>
      </c>
      <c r="D95" s="79">
        <v>0</v>
      </c>
      <c r="E95" s="79">
        <v>571.05999999999995</v>
      </c>
      <c r="F95" s="79">
        <f t="shared" si="3"/>
        <v>571.05999999999995</v>
      </c>
      <c r="G95" s="86"/>
      <c r="H95" s="86"/>
    </row>
    <row r="96" spans="1:8" x14ac:dyDescent="0.2">
      <c r="A96" s="57" t="s">
        <v>135</v>
      </c>
      <c r="B96" s="57" t="s">
        <v>136</v>
      </c>
      <c r="C96" s="79">
        <v>0</v>
      </c>
      <c r="D96" s="79">
        <v>0</v>
      </c>
      <c r="E96" s="79">
        <v>0</v>
      </c>
      <c r="F96" s="79">
        <f t="shared" si="3"/>
        <v>0</v>
      </c>
      <c r="G96" s="86"/>
      <c r="H96" s="86"/>
    </row>
    <row r="97" spans="1:8" x14ac:dyDescent="0.2">
      <c r="A97" s="57" t="s">
        <v>137</v>
      </c>
      <c r="B97" s="57" t="s">
        <v>138</v>
      </c>
      <c r="C97" s="79">
        <v>0</v>
      </c>
      <c r="D97" s="79">
        <v>0</v>
      </c>
      <c r="E97" s="79">
        <v>312.69</v>
      </c>
      <c r="F97" s="79">
        <f t="shared" si="3"/>
        <v>312.69</v>
      </c>
      <c r="G97" s="86"/>
      <c r="H97" s="86"/>
    </row>
    <row r="98" spans="1:8" x14ac:dyDescent="0.2">
      <c r="A98" s="57" t="s">
        <v>139</v>
      </c>
      <c r="B98" s="57" t="s">
        <v>140</v>
      </c>
      <c r="C98" s="79">
        <v>0</v>
      </c>
      <c r="D98" s="79">
        <v>0</v>
      </c>
      <c r="E98" s="79">
        <v>0</v>
      </c>
      <c r="F98" s="79">
        <f t="shared" si="3"/>
        <v>0</v>
      </c>
      <c r="G98" s="86"/>
      <c r="H98" s="86"/>
    </row>
    <row r="99" spans="1:8" x14ac:dyDescent="0.2">
      <c r="A99" s="57" t="s">
        <v>141</v>
      </c>
      <c r="B99" s="57" t="s">
        <v>142</v>
      </c>
      <c r="C99" s="79">
        <v>0</v>
      </c>
      <c r="D99" s="79">
        <v>0</v>
      </c>
      <c r="E99" s="79">
        <v>0</v>
      </c>
      <c r="F99" s="79">
        <f t="shared" si="3"/>
        <v>0</v>
      </c>
      <c r="G99" s="86"/>
      <c r="H99" s="86"/>
    </row>
    <row r="100" spans="1:8" x14ac:dyDescent="0.2">
      <c r="A100" s="57" t="s">
        <v>145</v>
      </c>
      <c r="B100" s="57" t="s">
        <v>146</v>
      </c>
      <c r="C100" s="79">
        <v>0</v>
      </c>
      <c r="D100" s="79">
        <v>0</v>
      </c>
      <c r="E100" s="79">
        <v>0</v>
      </c>
      <c r="F100" s="79">
        <f t="shared" si="3"/>
        <v>0</v>
      </c>
      <c r="G100" s="86"/>
      <c r="H100" s="86"/>
    </row>
    <row r="101" spans="1:8" x14ac:dyDescent="0.2">
      <c r="A101" s="57" t="s">
        <v>149</v>
      </c>
      <c r="B101" s="57" t="s">
        <v>150</v>
      </c>
      <c r="C101" s="79">
        <v>0</v>
      </c>
      <c r="D101" s="79">
        <v>0</v>
      </c>
      <c r="E101" s="79">
        <v>0</v>
      </c>
      <c r="F101" s="79">
        <f t="shared" si="3"/>
        <v>0</v>
      </c>
      <c r="G101" s="86"/>
      <c r="H101" s="86"/>
    </row>
    <row r="102" spans="1:8" x14ac:dyDescent="0.2">
      <c r="A102" s="57" t="s">
        <v>151</v>
      </c>
      <c r="B102" s="57" t="s">
        <v>152</v>
      </c>
      <c r="C102" s="79">
        <v>0</v>
      </c>
      <c r="D102" s="79">
        <v>0</v>
      </c>
      <c r="E102" s="79">
        <v>0</v>
      </c>
      <c r="F102" s="79">
        <f t="shared" si="3"/>
        <v>0</v>
      </c>
      <c r="G102" s="86"/>
      <c r="H102" s="86"/>
    </row>
    <row r="103" spans="1:8" x14ac:dyDescent="0.2">
      <c r="A103" s="57" t="s">
        <v>153</v>
      </c>
      <c r="B103" s="57" t="s">
        <v>154</v>
      </c>
      <c r="C103" s="79">
        <v>0</v>
      </c>
      <c r="D103" s="79">
        <v>0</v>
      </c>
      <c r="E103" s="79">
        <v>2138.13</v>
      </c>
      <c r="F103" s="79">
        <f t="shared" si="3"/>
        <v>2138.13</v>
      </c>
      <c r="G103" s="86"/>
      <c r="H103" s="86"/>
    </row>
    <row r="104" spans="1:8" x14ac:dyDescent="0.2">
      <c r="A104" s="57" t="s">
        <v>157</v>
      </c>
      <c r="B104" s="57" t="s">
        <v>144</v>
      </c>
      <c r="C104" s="79">
        <v>0</v>
      </c>
      <c r="D104" s="79">
        <v>0</v>
      </c>
      <c r="E104" s="79">
        <v>0</v>
      </c>
      <c r="F104" s="79">
        <f t="shared" si="3"/>
        <v>0</v>
      </c>
      <c r="G104" s="86"/>
      <c r="H104" s="86"/>
    </row>
    <row r="105" spans="1:8" x14ac:dyDescent="0.2">
      <c r="A105" s="57" t="s">
        <v>162</v>
      </c>
      <c r="B105" s="57" t="s">
        <v>163</v>
      </c>
      <c r="C105" s="79">
        <v>0</v>
      </c>
      <c r="D105" s="79">
        <v>0</v>
      </c>
      <c r="E105" s="79">
        <v>0</v>
      </c>
      <c r="F105" s="79">
        <f t="shared" si="3"/>
        <v>0</v>
      </c>
      <c r="G105" s="86"/>
      <c r="H105" s="86"/>
    </row>
    <row r="106" spans="1:8" x14ac:dyDescent="0.2">
      <c r="A106" s="57" t="s">
        <v>166</v>
      </c>
      <c r="B106" s="57" t="s">
        <v>167</v>
      </c>
      <c r="C106" s="79">
        <v>0</v>
      </c>
      <c r="D106" s="79">
        <v>0</v>
      </c>
      <c r="E106" s="79">
        <v>0</v>
      </c>
      <c r="F106" s="79">
        <f t="shared" si="3"/>
        <v>0</v>
      </c>
      <c r="G106" s="86"/>
      <c r="H106" s="86"/>
    </row>
    <row r="107" spans="1:8" x14ac:dyDescent="0.2">
      <c r="A107" s="57" t="s">
        <v>168</v>
      </c>
      <c r="B107" s="57" t="s">
        <v>169</v>
      </c>
      <c r="C107" s="79">
        <v>0</v>
      </c>
      <c r="D107" s="79">
        <v>0</v>
      </c>
      <c r="E107" s="79">
        <v>0</v>
      </c>
      <c r="F107" s="79">
        <f t="shared" si="3"/>
        <v>0</v>
      </c>
      <c r="G107" s="86"/>
      <c r="H107" s="86"/>
    </row>
    <row r="108" spans="1:8" x14ac:dyDescent="0.2">
      <c r="A108" s="57" t="s">
        <v>173</v>
      </c>
      <c r="B108" s="57" t="s">
        <v>174</v>
      </c>
      <c r="C108" s="79">
        <v>0</v>
      </c>
      <c r="D108" s="79">
        <v>0</v>
      </c>
      <c r="E108" s="79">
        <v>0</v>
      </c>
      <c r="F108" s="79">
        <f t="shared" si="3"/>
        <v>0</v>
      </c>
      <c r="G108" s="86"/>
      <c r="H108" s="86"/>
    </row>
    <row r="109" spans="1:8" ht="22.5" x14ac:dyDescent="0.2">
      <c r="A109" s="65" t="s">
        <v>245</v>
      </c>
      <c r="B109" s="65" t="s">
        <v>246</v>
      </c>
      <c r="C109" s="93">
        <v>0</v>
      </c>
      <c r="D109" s="93">
        <v>0</v>
      </c>
      <c r="E109" s="93">
        <v>501.82</v>
      </c>
      <c r="F109" s="93">
        <f t="shared" si="3"/>
        <v>501.82</v>
      </c>
      <c r="G109" s="94"/>
      <c r="H109" s="94"/>
    </row>
    <row r="110" spans="1:8" x14ac:dyDescent="0.2">
      <c r="A110" s="57" t="s">
        <v>191</v>
      </c>
      <c r="B110" s="57" t="s">
        <v>192</v>
      </c>
      <c r="C110" s="79">
        <v>0</v>
      </c>
      <c r="D110" s="79">
        <v>0</v>
      </c>
      <c r="E110" s="79">
        <v>501.82</v>
      </c>
      <c r="F110" s="79">
        <f t="shared" si="3"/>
        <v>501.82</v>
      </c>
      <c r="G110" s="86"/>
      <c r="H110" s="86"/>
    </row>
    <row r="111" spans="1:8" x14ac:dyDescent="0.2">
      <c r="A111" s="57" t="s">
        <v>193</v>
      </c>
      <c r="B111" s="57" t="s">
        <v>194</v>
      </c>
      <c r="C111" s="79">
        <v>0</v>
      </c>
      <c r="D111" s="79">
        <v>0</v>
      </c>
      <c r="E111" s="79">
        <v>0</v>
      </c>
      <c r="F111" s="79">
        <f t="shared" si="3"/>
        <v>0</v>
      </c>
      <c r="G111" s="86"/>
      <c r="H111" s="86"/>
    </row>
    <row r="112" spans="1:8" x14ac:dyDescent="0.2">
      <c r="A112" s="57" t="s">
        <v>195</v>
      </c>
      <c r="B112" s="57" t="s">
        <v>196</v>
      </c>
      <c r="C112" s="79">
        <v>0</v>
      </c>
      <c r="D112" s="79">
        <v>0</v>
      </c>
      <c r="E112" s="79">
        <v>0</v>
      </c>
      <c r="F112" s="79">
        <f t="shared" si="3"/>
        <v>0</v>
      </c>
      <c r="G112" s="86"/>
      <c r="H112" s="86"/>
    </row>
    <row r="113" spans="1:8" x14ac:dyDescent="0.2">
      <c r="A113" s="57" t="s">
        <v>197</v>
      </c>
      <c r="B113" s="57" t="s">
        <v>198</v>
      </c>
      <c r="C113" s="79">
        <v>0</v>
      </c>
      <c r="D113" s="79">
        <v>0</v>
      </c>
      <c r="E113" s="79">
        <v>0</v>
      </c>
      <c r="F113" s="79">
        <f t="shared" si="3"/>
        <v>0</v>
      </c>
      <c r="G113" s="86"/>
      <c r="H113" s="86"/>
    </row>
    <row r="114" spans="1:8" x14ac:dyDescent="0.2">
      <c r="A114" s="67" t="s">
        <v>233</v>
      </c>
      <c r="B114" s="67" t="s">
        <v>234</v>
      </c>
      <c r="C114" s="88">
        <v>97497.125223969735</v>
      </c>
      <c r="D114" s="88">
        <v>87000</v>
      </c>
      <c r="E114" s="88">
        <v>79492.160000000003</v>
      </c>
      <c r="F114" s="88">
        <f t="shared" si="3"/>
        <v>-7507.8399999999965</v>
      </c>
      <c r="G114" s="89">
        <f>E114/C114*100</f>
        <v>81.532824498559478</v>
      </c>
      <c r="H114" s="89">
        <f>E114/D114*100</f>
        <v>91.370298850574713</v>
      </c>
    </row>
    <row r="115" spans="1:8" ht="22.5" x14ac:dyDescent="0.2">
      <c r="A115" s="65" t="s">
        <v>243</v>
      </c>
      <c r="B115" s="65" t="s">
        <v>244</v>
      </c>
      <c r="C115" s="93">
        <v>94160.246864423651</v>
      </c>
      <c r="D115" s="93">
        <v>70400</v>
      </c>
      <c r="E115" s="93">
        <v>60994.13</v>
      </c>
      <c r="F115" s="93">
        <f t="shared" si="3"/>
        <v>-9405.8700000000026</v>
      </c>
      <c r="G115" s="94">
        <f>E115/C115*100</f>
        <v>64.776943594702146</v>
      </c>
      <c r="H115" s="94">
        <f>E115/D115*100</f>
        <v>86.639389204545452</v>
      </c>
    </row>
    <row r="116" spans="1:8" x14ac:dyDescent="0.2">
      <c r="A116" s="57" t="s">
        <v>101</v>
      </c>
      <c r="B116" s="57" t="s">
        <v>102</v>
      </c>
      <c r="C116" s="79">
        <v>1859.7279182427501</v>
      </c>
      <c r="D116" s="79">
        <v>2000</v>
      </c>
      <c r="E116" s="79">
        <v>2474.16</v>
      </c>
      <c r="F116" s="79">
        <f t="shared" si="3"/>
        <v>474.15999999999985</v>
      </c>
      <c r="G116" s="86">
        <f>E116/C116*100</f>
        <v>133.03881582515706</v>
      </c>
      <c r="H116" s="86">
        <f>E116/D116*100</f>
        <v>123.708</v>
      </c>
    </row>
    <row r="117" spans="1:8" x14ac:dyDescent="0.2">
      <c r="A117" s="57" t="s">
        <v>105</v>
      </c>
      <c r="B117" s="57" t="s">
        <v>106</v>
      </c>
      <c r="C117" s="79">
        <v>72.997544628044324</v>
      </c>
      <c r="D117" s="79">
        <v>1000</v>
      </c>
      <c r="E117" s="79">
        <v>328.32</v>
      </c>
      <c r="F117" s="79">
        <f t="shared" si="3"/>
        <v>-671.68000000000006</v>
      </c>
      <c r="G117" s="86">
        <f>E117/C117*100</f>
        <v>449.76855272727272</v>
      </c>
      <c r="H117" s="86">
        <f>E117/D117*100</f>
        <v>32.832000000000001</v>
      </c>
    </row>
    <row r="118" spans="1:8" x14ac:dyDescent="0.2">
      <c r="A118" s="57" t="s">
        <v>107</v>
      </c>
      <c r="B118" s="57" t="s">
        <v>108</v>
      </c>
      <c r="C118" s="79">
        <v>0</v>
      </c>
      <c r="D118" s="79">
        <v>0</v>
      </c>
      <c r="E118" s="79">
        <v>74.400000000000006</v>
      </c>
      <c r="F118" s="79">
        <f t="shared" si="3"/>
        <v>74.400000000000006</v>
      </c>
      <c r="G118" s="86"/>
      <c r="H118" s="86"/>
    </row>
    <row r="119" spans="1:8" x14ac:dyDescent="0.2">
      <c r="A119" s="57" t="s">
        <v>111</v>
      </c>
      <c r="B119" s="57" t="s">
        <v>112</v>
      </c>
      <c r="C119" s="79">
        <v>6773.0612515760822</v>
      </c>
      <c r="D119" s="79">
        <v>8900</v>
      </c>
      <c r="E119" s="79">
        <v>7567.48</v>
      </c>
      <c r="F119" s="79">
        <f t="shared" si="3"/>
        <v>-1332.5200000000004</v>
      </c>
      <c r="G119" s="86">
        <f t="shared" ref="G119:G133" si="4">E119/C119*100</f>
        <v>111.72909440674343</v>
      </c>
      <c r="H119" s="86">
        <f t="shared" ref="H119:H128" si="5">E119/D119*100</f>
        <v>85.027865168539321</v>
      </c>
    </row>
    <row r="120" spans="1:8" x14ac:dyDescent="0.2">
      <c r="A120" s="57" t="s">
        <v>113</v>
      </c>
      <c r="B120" s="57" t="s">
        <v>114</v>
      </c>
      <c r="C120" s="79">
        <v>3895.9466454310168</v>
      </c>
      <c r="D120" s="79">
        <v>2000</v>
      </c>
      <c r="E120" s="79">
        <v>723.92</v>
      </c>
      <c r="F120" s="79">
        <f t="shared" si="3"/>
        <v>-1276.08</v>
      </c>
      <c r="G120" s="86">
        <f t="shared" si="4"/>
        <v>18.581363295849528</v>
      </c>
      <c r="H120" s="86">
        <f t="shared" si="5"/>
        <v>36.195999999999998</v>
      </c>
    </row>
    <row r="121" spans="1:8" x14ac:dyDescent="0.2">
      <c r="A121" s="57" t="s">
        <v>115</v>
      </c>
      <c r="B121" s="57" t="s">
        <v>116</v>
      </c>
      <c r="C121" s="79">
        <v>38608.064237839273</v>
      </c>
      <c r="D121" s="79">
        <v>18500</v>
      </c>
      <c r="E121" s="79">
        <v>24648.32</v>
      </c>
      <c r="F121" s="79">
        <f t="shared" si="3"/>
        <v>6148.32</v>
      </c>
      <c r="G121" s="86">
        <f t="shared" si="4"/>
        <v>63.842413460974548</v>
      </c>
      <c r="H121" s="86">
        <f t="shared" si="5"/>
        <v>133.23416216216216</v>
      </c>
    </row>
    <row r="122" spans="1:8" x14ac:dyDescent="0.2">
      <c r="A122" s="57" t="s">
        <v>117</v>
      </c>
      <c r="B122" s="57" t="s">
        <v>118</v>
      </c>
      <c r="C122" s="79">
        <v>1464.2710199747826</v>
      </c>
      <c r="D122" s="79">
        <v>2100</v>
      </c>
      <c r="E122" s="79">
        <v>84.34</v>
      </c>
      <c r="F122" s="79">
        <f t="shared" si="3"/>
        <v>-2015.66</v>
      </c>
      <c r="G122" s="86">
        <f t="shared" si="4"/>
        <v>5.7598626790723824</v>
      </c>
      <c r="H122" s="86">
        <f t="shared" si="5"/>
        <v>4.0161904761904763</v>
      </c>
    </row>
    <row r="123" spans="1:8" x14ac:dyDescent="0.2">
      <c r="A123" s="57" t="s">
        <v>119</v>
      </c>
      <c r="B123" s="57" t="s">
        <v>120</v>
      </c>
      <c r="C123" s="79">
        <v>3324.6744973123627</v>
      </c>
      <c r="D123" s="79">
        <v>1200</v>
      </c>
      <c r="E123" s="79">
        <v>2399.4</v>
      </c>
      <c r="F123" s="79">
        <f t="shared" si="3"/>
        <v>1199.4000000000001</v>
      </c>
      <c r="G123" s="86">
        <f t="shared" si="4"/>
        <v>72.169471084752928</v>
      </c>
      <c r="H123" s="86">
        <f t="shared" si="5"/>
        <v>199.95000000000002</v>
      </c>
    </row>
    <row r="124" spans="1:8" x14ac:dyDescent="0.2">
      <c r="A124" s="57" t="s">
        <v>121</v>
      </c>
      <c r="B124" s="57" t="s">
        <v>122</v>
      </c>
      <c r="C124" s="79">
        <v>237.97199548742449</v>
      </c>
      <c r="D124" s="79">
        <v>1000</v>
      </c>
      <c r="E124" s="79">
        <v>655.1</v>
      </c>
      <c r="F124" s="79">
        <f t="shared" si="3"/>
        <v>-344.9</v>
      </c>
      <c r="G124" s="86">
        <f t="shared" si="4"/>
        <v>275.2844924707195</v>
      </c>
      <c r="H124" s="86">
        <f t="shared" si="5"/>
        <v>65.510000000000005</v>
      </c>
    </row>
    <row r="125" spans="1:8" x14ac:dyDescent="0.2">
      <c r="A125" s="57" t="s">
        <v>125</v>
      </c>
      <c r="B125" s="57" t="s">
        <v>126</v>
      </c>
      <c r="C125" s="79">
        <v>2624.4568319065634</v>
      </c>
      <c r="D125" s="79">
        <v>3200</v>
      </c>
      <c r="E125" s="79">
        <v>1300.01</v>
      </c>
      <c r="F125" s="79">
        <f t="shared" si="3"/>
        <v>-1899.99</v>
      </c>
      <c r="G125" s="86">
        <f t="shared" si="4"/>
        <v>49.53444020093081</v>
      </c>
      <c r="H125" s="86">
        <f t="shared" si="5"/>
        <v>40.6253125</v>
      </c>
    </row>
    <row r="126" spans="1:8" x14ac:dyDescent="0.2">
      <c r="A126" s="57" t="s">
        <v>127</v>
      </c>
      <c r="B126" s="57" t="s">
        <v>128</v>
      </c>
      <c r="C126" s="79">
        <v>2874.7163049970136</v>
      </c>
      <c r="D126" s="79">
        <v>2000</v>
      </c>
      <c r="E126" s="79">
        <v>1370.15</v>
      </c>
      <c r="F126" s="79">
        <f t="shared" si="3"/>
        <v>-629.84999999999991</v>
      </c>
      <c r="G126" s="86">
        <f t="shared" si="4"/>
        <v>47.662094434094897</v>
      </c>
      <c r="H126" s="86">
        <f t="shared" si="5"/>
        <v>68.507500000000007</v>
      </c>
    </row>
    <row r="127" spans="1:8" x14ac:dyDescent="0.2">
      <c r="A127" s="57" t="s">
        <v>129</v>
      </c>
      <c r="B127" s="57" t="s">
        <v>130</v>
      </c>
      <c r="C127" s="79">
        <v>526.77682659765082</v>
      </c>
      <c r="D127" s="79">
        <v>800</v>
      </c>
      <c r="E127" s="79">
        <v>46.26</v>
      </c>
      <c r="F127" s="79">
        <f t="shared" si="3"/>
        <v>-753.74</v>
      </c>
      <c r="G127" s="86">
        <f t="shared" si="4"/>
        <v>8.7817074829931965</v>
      </c>
      <c r="H127" s="86">
        <f t="shared" si="5"/>
        <v>5.7824999999999998</v>
      </c>
    </row>
    <row r="128" spans="1:8" x14ac:dyDescent="0.2">
      <c r="A128" s="57" t="s">
        <v>131</v>
      </c>
      <c r="B128" s="57" t="s">
        <v>132</v>
      </c>
      <c r="C128" s="79">
        <v>12046.492799787644</v>
      </c>
      <c r="D128" s="79">
        <v>9700</v>
      </c>
      <c r="E128" s="79">
        <v>9368.44</v>
      </c>
      <c r="F128" s="79">
        <f t="shared" si="3"/>
        <v>-331.55999999999949</v>
      </c>
      <c r="G128" s="86">
        <f t="shared" si="4"/>
        <v>77.76902502415598</v>
      </c>
      <c r="H128" s="86">
        <f t="shared" si="5"/>
        <v>96.581855670103096</v>
      </c>
    </row>
    <row r="129" spans="1:8" x14ac:dyDescent="0.2">
      <c r="A129" s="57" t="s">
        <v>133</v>
      </c>
      <c r="B129" s="57" t="s">
        <v>134</v>
      </c>
      <c r="C129" s="79">
        <v>407.45902183290195</v>
      </c>
      <c r="D129" s="79">
        <v>0</v>
      </c>
      <c r="E129" s="79">
        <v>263.5</v>
      </c>
      <c r="F129" s="79">
        <f t="shared" si="3"/>
        <v>263.5</v>
      </c>
      <c r="G129" s="86">
        <f t="shared" si="4"/>
        <v>64.669079804560269</v>
      </c>
      <c r="H129" s="86"/>
    </row>
    <row r="130" spans="1:8" x14ac:dyDescent="0.2">
      <c r="A130" s="57" t="s">
        <v>135</v>
      </c>
      <c r="B130" s="57" t="s">
        <v>136</v>
      </c>
      <c r="C130" s="79">
        <v>9229.9621739996001</v>
      </c>
      <c r="D130" s="79">
        <v>500</v>
      </c>
      <c r="E130" s="79">
        <v>187.35</v>
      </c>
      <c r="F130" s="79">
        <f t="shared" si="3"/>
        <v>-312.64999999999998</v>
      </c>
      <c r="G130" s="86">
        <f t="shared" si="4"/>
        <v>2.0298024679641347</v>
      </c>
      <c r="H130" s="86">
        <f>E130/D130*100</f>
        <v>37.47</v>
      </c>
    </row>
    <row r="131" spans="1:8" x14ac:dyDescent="0.2">
      <c r="A131" s="57" t="s">
        <v>137</v>
      </c>
      <c r="B131" s="57" t="s">
        <v>138</v>
      </c>
      <c r="C131" s="79">
        <v>4451.3371822947765</v>
      </c>
      <c r="D131" s="79">
        <v>3600</v>
      </c>
      <c r="E131" s="79">
        <v>1683.5</v>
      </c>
      <c r="F131" s="79">
        <f t="shared" si="3"/>
        <v>-1916.5</v>
      </c>
      <c r="G131" s="86">
        <f t="shared" si="4"/>
        <v>37.820096098227125</v>
      </c>
      <c r="H131" s="86">
        <f>E131/D131*100</f>
        <v>46.763888888888886</v>
      </c>
    </row>
    <row r="132" spans="1:8" x14ac:dyDescent="0.2">
      <c r="A132" s="57" t="s">
        <v>139</v>
      </c>
      <c r="B132" s="57" t="s">
        <v>140</v>
      </c>
      <c r="C132" s="79">
        <v>2762.9212290132059</v>
      </c>
      <c r="D132" s="79">
        <v>5100</v>
      </c>
      <c r="E132" s="79">
        <v>5248.32</v>
      </c>
      <c r="F132" s="79">
        <f t="shared" si="3"/>
        <v>148.31999999999971</v>
      </c>
      <c r="G132" s="86">
        <f t="shared" si="4"/>
        <v>189.95546977191489</v>
      </c>
      <c r="H132" s="86">
        <f>E132/D132*100</f>
        <v>102.90823529411763</v>
      </c>
    </row>
    <row r="133" spans="1:8" x14ac:dyDescent="0.2">
      <c r="A133" s="57" t="s">
        <v>141</v>
      </c>
      <c r="B133" s="57" t="s">
        <v>142</v>
      </c>
      <c r="C133" s="79">
        <v>36.34083217200876</v>
      </c>
      <c r="D133" s="79">
        <v>3000</v>
      </c>
      <c r="E133" s="79">
        <v>548.62</v>
      </c>
      <c r="F133" s="79">
        <f t="shared" si="3"/>
        <v>-2451.38</v>
      </c>
      <c r="G133" s="86">
        <f t="shared" si="4"/>
        <v>1509.6517256491727</v>
      </c>
      <c r="H133" s="86">
        <f>E133/D133*100</f>
        <v>18.287333333333333</v>
      </c>
    </row>
    <row r="134" spans="1:8" x14ac:dyDescent="0.2">
      <c r="A134" s="57" t="s">
        <v>149</v>
      </c>
      <c r="B134" s="57" t="s">
        <v>150</v>
      </c>
      <c r="C134" s="79">
        <v>0</v>
      </c>
      <c r="D134" s="79">
        <v>100</v>
      </c>
      <c r="E134" s="79">
        <v>3.25</v>
      </c>
      <c r="F134" s="79">
        <f t="shared" si="3"/>
        <v>-96.75</v>
      </c>
      <c r="G134" s="86"/>
      <c r="H134" s="86">
        <f>E134/D134*100</f>
        <v>3.25</v>
      </c>
    </row>
    <row r="135" spans="1:8" x14ac:dyDescent="0.2">
      <c r="A135" s="57" t="s">
        <v>151</v>
      </c>
      <c r="B135" s="57" t="s">
        <v>152</v>
      </c>
      <c r="C135" s="79">
        <v>0</v>
      </c>
      <c r="D135" s="79">
        <v>0</v>
      </c>
      <c r="E135" s="79">
        <v>206.02</v>
      </c>
      <c r="F135" s="79">
        <f t="shared" si="3"/>
        <v>206.02</v>
      </c>
      <c r="G135" s="86"/>
      <c r="H135" s="86"/>
    </row>
    <row r="136" spans="1:8" x14ac:dyDescent="0.2">
      <c r="A136" s="57" t="s">
        <v>153</v>
      </c>
      <c r="B136" s="57" t="s">
        <v>154</v>
      </c>
      <c r="C136" s="79">
        <v>73.495255159599168</v>
      </c>
      <c r="D136" s="79">
        <v>1900</v>
      </c>
      <c r="E136" s="79">
        <v>0</v>
      </c>
      <c r="F136" s="79">
        <f t="shared" si="3"/>
        <v>-1900</v>
      </c>
      <c r="G136" s="86">
        <f t="shared" ref="G136:G174" si="6">E136/C136*100</f>
        <v>0</v>
      </c>
      <c r="H136" s="86">
        <f>E136/D136*100</f>
        <v>0</v>
      </c>
    </row>
    <row r="137" spans="1:8" x14ac:dyDescent="0.2">
      <c r="A137" s="57" t="s">
        <v>157</v>
      </c>
      <c r="B137" s="57" t="s">
        <v>144</v>
      </c>
      <c r="C137" s="79">
        <v>2228.5088592474617</v>
      </c>
      <c r="D137" s="79">
        <v>2700</v>
      </c>
      <c r="E137" s="79">
        <v>977</v>
      </c>
      <c r="F137" s="79">
        <f t="shared" si="3"/>
        <v>-1723</v>
      </c>
      <c r="G137" s="86">
        <f t="shared" si="6"/>
        <v>43.840974468009072</v>
      </c>
      <c r="H137" s="86">
        <f>E137/D137*100</f>
        <v>36.18518518518519</v>
      </c>
    </row>
    <row r="138" spans="1:8" x14ac:dyDescent="0.2">
      <c r="A138" s="57" t="s">
        <v>162</v>
      </c>
      <c r="B138" s="57" t="s">
        <v>163</v>
      </c>
      <c r="C138" s="79">
        <v>661.06443692348523</v>
      </c>
      <c r="D138" s="79">
        <v>1000</v>
      </c>
      <c r="E138" s="79">
        <v>836.27</v>
      </c>
      <c r="F138" s="79">
        <f t="shared" si="3"/>
        <v>-163.73000000000002</v>
      </c>
      <c r="G138" s="86">
        <f t="shared" si="6"/>
        <v>126.50355295043558</v>
      </c>
      <c r="H138" s="86">
        <f>E138/D138*100</f>
        <v>83.626999999999995</v>
      </c>
    </row>
    <row r="139" spans="1:8" x14ac:dyDescent="0.2">
      <c r="A139" s="57" t="s">
        <v>164</v>
      </c>
      <c r="B139" s="57" t="s">
        <v>165</v>
      </c>
      <c r="C139" s="79">
        <v>0</v>
      </c>
      <c r="D139" s="79">
        <v>0</v>
      </c>
      <c r="E139" s="79">
        <v>0</v>
      </c>
      <c r="F139" s="79">
        <f t="shared" si="3"/>
        <v>0</v>
      </c>
      <c r="G139" s="86"/>
      <c r="H139" s="86"/>
    </row>
    <row r="140" spans="1:8" x14ac:dyDescent="0.2">
      <c r="A140" s="57" t="s">
        <v>166</v>
      </c>
      <c r="B140" s="57" t="s">
        <v>167</v>
      </c>
      <c r="C140" s="79">
        <v>0</v>
      </c>
      <c r="D140" s="79">
        <v>100</v>
      </c>
      <c r="E140" s="79">
        <v>0</v>
      </c>
      <c r="F140" s="79">
        <f t="shared" ref="F140:F177" si="7">E140-D140</f>
        <v>-100</v>
      </c>
      <c r="G140" s="86"/>
      <c r="H140" s="86">
        <f>E140/D140*100</f>
        <v>0</v>
      </c>
    </row>
    <row r="141" spans="1:8" x14ac:dyDescent="0.2">
      <c r="A141" s="57" t="s">
        <v>201</v>
      </c>
      <c r="B141" s="57" t="s">
        <v>202</v>
      </c>
      <c r="C141" s="79">
        <v>0</v>
      </c>
      <c r="D141" s="79">
        <v>0</v>
      </c>
      <c r="E141" s="79">
        <v>0</v>
      </c>
      <c r="F141" s="79">
        <f t="shared" si="7"/>
        <v>0</v>
      </c>
      <c r="G141" s="86"/>
      <c r="H141" s="86"/>
    </row>
    <row r="142" spans="1:8" ht="22.5" x14ac:dyDescent="0.2">
      <c r="A142" s="65" t="s">
        <v>247</v>
      </c>
      <c r="B142" s="65" t="s">
        <v>248</v>
      </c>
      <c r="C142" s="93">
        <v>325.17088061583382</v>
      </c>
      <c r="D142" s="93">
        <v>16400</v>
      </c>
      <c r="E142" s="93">
        <v>17663.09</v>
      </c>
      <c r="F142" s="93">
        <f t="shared" si="7"/>
        <v>1263.0900000000001</v>
      </c>
      <c r="G142" s="94">
        <f t="shared" si="6"/>
        <v>5431.9408818367347</v>
      </c>
      <c r="H142" s="94">
        <f>E142/D142*100</f>
        <v>107.70176829268291</v>
      </c>
    </row>
    <row r="143" spans="1:8" x14ac:dyDescent="0.2">
      <c r="A143" s="57" t="s">
        <v>111</v>
      </c>
      <c r="B143" s="57" t="s">
        <v>112</v>
      </c>
      <c r="C143" s="79">
        <v>0</v>
      </c>
      <c r="D143" s="79">
        <v>0</v>
      </c>
      <c r="E143" s="79">
        <v>209.85</v>
      </c>
      <c r="F143" s="79">
        <f t="shared" si="7"/>
        <v>209.85</v>
      </c>
      <c r="G143" s="86"/>
      <c r="H143" s="86"/>
    </row>
    <row r="144" spans="1:8" x14ac:dyDescent="0.2">
      <c r="A144" s="57" t="s">
        <v>113</v>
      </c>
      <c r="B144" s="57" t="s">
        <v>114</v>
      </c>
      <c r="C144" s="79">
        <v>0</v>
      </c>
      <c r="D144" s="79">
        <v>0</v>
      </c>
      <c r="E144" s="79">
        <v>0</v>
      </c>
      <c r="F144" s="79">
        <f t="shared" si="7"/>
        <v>0</v>
      </c>
      <c r="G144" s="86"/>
      <c r="H144" s="86"/>
    </row>
    <row r="145" spans="1:9" x14ac:dyDescent="0.2">
      <c r="A145" s="57" t="s">
        <v>125</v>
      </c>
      <c r="B145" s="57" t="s">
        <v>126</v>
      </c>
      <c r="C145" s="79">
        <v>0</v>
      </c>
      <c r="D145" s="79">
        <v>0</v>
      </c>
      <c r="E145" s="79">
        <v>769.07</v>
      </c>
      <c r="F145" s="79">
        <f t="shared" si="7"/>
        <v>769.07</v>
      </c>
      <c r="G145" s="86"/>
      <c r="H145" s="86"/>
    </row>
    <row r="146" spans="1:9" x14ac:dyDescent="0.2">
      <c r="A146" s="57" t="s">
        <v>133</v>
      </c>
      <c r="B146" s="57" t="s">
        <v>134</v>
      </c>
      <c r="C146" s="79">
        <v>325.17088061583382</v>
      </c>
      <c r="D146" s="79">
        <v>500</v>
      </c>
      <c r="E146" s="79">
        <v>730</v>
      </c>
      <c r="F146" s="79">
        <f t="shared" si="7"/>
        <v>230</v>
      </c>
      <c r="G146" s="86">
        <f t="shared" si="6"/>
        <v>224.49734693877554</v>
      </c>
      <c r="H146" s="86">
        <f>E146/D146*100</f>
        <v>146</v>
      </c>
      <c r="I146" s="62" t="s">
        <v>282</v>
      </c>
    </row>
    <row r="147" spans="1:9" x14ac:dyDescent="0.2">
      <c r="A147" s="57" t="s">
        <v>137</v>
      </c>
      <c r="B147" s="57" t="s">
        <v>138</v>
      </c>
      <c r="C147" s="79">
        <v>0</v>
      </c>
      <c r="D147" s="79">
        <v>12100</v>
      </c>
      <c r="E147" s="79">
        <v>12056.84</v>
      </c>
      <c r="F147" s="79">
        <f t="shared" si="7"/>
        <v>-43.159999999999854</v>
      </c>
      <c r="G147" s="86"/>
      <c r="H147" s="86">
        <f>E147/D147*100</f>
        <v>99.643305785123971</v>
      </c>
    </row>
    <row r="148" spans="1:9" x14ac:dyDescent="0.2">
      <c r="A148" s="57" t="s">
        <v>157</v>
      </c>
      <c r="B148" s="57" t="s">
        <v>144</v>
      </c>
      <c r="C148" s="79">
        <v>0</v>
      </c>
      <c r="D148" s="79">
        <v>3800</v>
      </c>
      <c r="E148" s="79">
        <v>3897.33</v>
      </c>
      <c r="F148" s="79">
        <f t="shared" si="7"/>
        <v>97.329999999999927</v>
      </c>
      <c r="G148" s="86"/>
      <c r="H148" s="86">
        <f>E148/D148*100</f>
        <v>102.56131578947367</v>
      </c>
    </row>
    <row r="149" spans="1:9" ht="22.5" x14ac:dyDescent="0.2">
      <c r="A149" s="65" t="s">
        <v>245</v>
      </c>
      <c r="B149" s="65" t="s">
        <v>246</v>
      </c>
      <c r="C149" s="93">
        <v>3011.7074789302537</v>
      </c>
      <c r="D149" s="93">
        <v>200</v>
      </c>
      <c r="E149" s="93">
        <v>834.94</v>
      </c>
      <c r="F149" s="93">
        <f t="shared" si="7"/>
        <v>634.94000000000005</v>
      </c>
      <c r="G149" s="94">
        <f t="shared" si="6"/>
        <v>27.723143958740888</v>
      </c>
      <c r="H149" s="94">
        <f>E149/D149*100</f>
        <v>417.47</v>
      </c>
    </row>
    <row r="150" spans="1:9" x14ac:dyDescent="0.2">
      <c r="A150" s="57" t="s">
        <v>181</v>
      </c>
      <c r="B150" s="57" t="s">
        <v>182</v>
      </c>
      <c r="C150" s="79">
        <v>0</v>
      </c>
      <c r="D150" s="79">
        <v>0</v>
      </c>
      <c r="E150" s="79">
        <v>0</v>
      </c>
      <c r="F150" s="79">
        <f t="shared" si="7"/>
        <v>0</v>
      </c>
      <c r="G150" s="86"/>
      <c r="H150" s="86"/>
    </row>
    <row r="151" spans="1:9" x14ac:dyDescent="0.2">
      <c r="A151" s="64" t="s">
        <v>191</v>
      </c>
      <c r="B151" s="64" t="s">
        <v>192</v>
      </c>
      <c r="C151" s="79">
        <v>573.91996814652589</v>
      </c>
      <c r="D151" s="79">
        <v>0</v>
      </c>
      <c r="E151" s="79">
        <v>0</v>
      </c>
      <c r="F151" s="79">
        <f>E151-D151</f>
        <v>0</v>
      </c>
      <c r="G151" s="86">
        <f t="shared" si="6"/>
        <v>0</v>
      </c>
      <c r="H151" s="86"/>
    </row>
    <row r="152" spans="1:9" x14ac:dyDescent="0.2">
      <c r="A152" s="57" t="s">
        <v>193</v>
      </c>
      <c r="B152" s="57" t="s">
        <v>194</v>
      </c>
      <c r="C152" s="79">
        <v>0</v>
      </c>
      <c r="D152" s="79">
        <v>0</v>
      </c>
      <c r="E152" s="79">
        <v>787.78</v>
      </c>
      <c r="F152" s="79">
        <f t="shared" si="7"/>
        <v>787.78</v>
      </c>
      <c r="G152" s="86"/>
      <c r="H152" s="86"/>
    </row>
    <row r="153" spans="1:9" x14ac:dyDescent="0.2">
      <c r="A153" s="57" t="s">
        <v>195</v>
      </c>
      <c r="B153" s="57" t="s">
        <v>196</v>
      </c>
      <c r="C153" s="79">
        <v>0</v>
      </c>
      <c r="D153" s="79">
        <v>0</v>
      </c>
      <c r="E153" s="79">
        <v>0</v>
      </c>
      <c r="F153" s="79">
        <f t="shared" si="7"/>
        <v>0</v>
      </c>
      <c r="G153" s="86"/>
      <c r="H153" s="86"/>
    </row>
    <row r="154" spans="1:9" x14ac:dyDescent="0.2">
      <c r="A154" s="57" t="s">
        <v>197</v>
      </c>
      <c r="B154" s="57" t="s">
        <v>198</v>
      </c>
      <c r="C154" s="79">
        <v>2370.0975512641844</v>
      </c>
      <c r="D154" s="79">
        <v>0</v>
      </c>
      <c r="E154" s="79">
        <v>46.45</v>
      </c>
      <c r="F154" s="79">
        <f t="shared" si="7"/>
        <v>46.45</v>
      </c>
      <c r="G154" s="86">
        <f t="shared" si="6"/>
        <v>1.9598349433011344</v>
      </c>
      <c r="H154" s="86"/>
    </row>
    <row r="155" spans="1:9" x14ac:dyDescent="0.2">
      <c r="A155" s="57" t="s">
        <v>201</v>
      </c>
      <c r="B155" s="57" t="s">
        <v>202</v>
      </c>
      <c r="C155" s="79">
        <v>67.689959519543422</v>
      </c>
      <c r="D155" s="79">
        <v>200</v>
      </c>
      <c r="E155" s="79">
        <v>0.71</v>
      </c>
      <c r="F155" s="79">
        <f t="shared" si="7"/>
        <v>-199.29</v>
      </c>
      <c r="G155" s="86">
        <f t="shared" si="6"/>
        <v>1.0489000215682047</v>
      </c>
      <c r="H155" s="86">
        <f>E155/D155*100</f>
        <v>0.35499999999999998</v>
      </c>
    </row>
    <row r="156" spans="1:9" x14ac:dyDescent="0.2">
      <c r="A156" s="57" t="s">
        <v>207</v>
      </c>
      <c r="B156" s="57" t="s">
        <v>206</v>
      </c>
      <c r="C156" s="79">
        <v>0</v>
      </c>
      <c r="D156" s="79">
        <v>0</v>
      </c>
      <c r="E156" s="79">
        <v>0</v>
      </c>
      <c r="F156" s="79">
        <f t="shared" si="7"/>
        <v>0</v>
      </c>
      <c r="G156" s="86"/>
      <c r="H156" s="86"/>
    </row>
    <row r="157" spans="1:9" x14ac:dyDescent="0.2">
      <c r="A157" s="67" t="s">
        <v>235</v>
      </c>
      <c r="B157" s="67" t="s">
        <v>236</v>
      </c>
      <c r="C157" s="88">
        <v>301948.09741854138</v>
      </c>
      <c r="D157" s="88">
        <v>319000</v>
      </c>
      <c r="E157" s="88">
        <v>365885.76</v>
      </c>
      <c r="F157" s="88">
        <f t="shared" si="7"/>
        <v>46885.760000000009</v>
      </c>
      <c r="G157" s="89">
        <f t="shared" si="6"/>
        <v>121.17505065542184</v>
      </c>
      <c r="H157" s="89">
        <f>E157/D157*100</f>
        <v>114.69773040752351</v>
      </c>
    </row>
    <row r="158" spans="1:9" ht="22.5" x14ac:dyDescent="0.2">
      <c r="A158" s="65" t="s">
        <v>243</v>
      </c>
      <c r="B158" s="65" t="s">
        <v>244</v>
      </c>
      <c r="C158" s="93">
        <v>301948.09741854138</v>
      </c>
      <c r="D158" s="93">
        <v>319000</v>
      </c>
      <c r="E158" s="93">
        <v>365885.76</v>
      </c>
      <c r="F158" s="93">
        <f t="shared" si="7"/>
        <v>46885.760000000009</v>
      </c>
      <c r="G158" s="94">
        <f t="shared" si="6"/>
        <v>121.17505065542184</v>
      </c>
      <c r="H158" s="94">
        <f>E158/D158*100</f>
        <v>114.69773040752351</v>
      </c>
    </row>
    <row r="159" spans="1:9" x14ac:dyDescent="0.2">
      <c r="A159" s="57" t="s">
        <v>84</v>
      </c>
      <c r="B159" s="57" t="s">
        <v>85</v>
      </c>
      <c r="C159" s="79">
        <v>251630.99608467714</v>
      </c>
      <c r="D159" s="79">
        <v>258700</v>
      </c>
      <c r="E159" s="79">
        <v>276856.84999999998</v>
      </c>
      <c r="F159" s="79">
        <f t="shared" si="7"/>
        <v>18156.849999999977</v>
      </c>
      <c r="G159" s="86">
        <f t="shared" si="6"/>
        <v>110.02493902095989</v>
      </c>
      <c r="H159" s="86">
        <f>E159/D159*100</f>
        <v>107.01849632779282</v>
      </c>
    </row>
    <row r="160" spans="1:9" x14ac:dyDescent="0.2">
      <c r="A160" s="57" t="s">
        <v>86</v>
      </c>
      <c r="B160" s="57" t="s">
        <v>87</v>
      </c>
      <c r="C160" s="79">
        <v>0</v>
      </c>
      <c r="D160" s="79">
        <v>0</v>
      </c>
      <c r="E160" s="79">
        <v>320.77999999999997</v>
      </c>
      <c r="F160" s="79">
        <f t="shared" si="7"/>
        <v>320.77999999999997</v>
      </c>
      <c r="G160" s="86"/>
      <c r="H160" s="86"/>
    </row>
    <row r="161" spans="1:8" x14ac:dyDescent="0.2">
      <c r="A161" s="57" t="s">
        <v>88</v>
      </c>
      <c r="B161" s="57" t="s">
        <v>89</v>
      </c>
      <c r="C161" s="79">
        <v>0</v>
      </c>
      <c r="D161" s="79">
        <v>0</v>
      </c>
      <c r="E161" s="79">
        <v>20323.310000000001</v>
      </c>
      <c r="F161" s="79">
        <f t="shared" si="7"/>
        <v>20323.310000000001</v>
      </c>
      <c r="G161" s="86"/>
      <c r="H161" s="86"/>
    </row>
    <row r="162" spans="1:8" x14ac:dyDescent="0.2">
      <c r="A162" s="57" t="s">
        <v>92</v>
      </c>
      <c r="B162" s="57" t="s">
        <v>91</v>
      </c>
      <c r="C162" s="79">
        <v>8781.7957395978501</v>
      </c>
      <c r="D162" s="79">
        <v>17100</v>
      </c>
      <c r="E162" s="79">
        <v>19270.09</v>
      </c>
      <c r="F162" s="79">
        <f t="shared" si="7"/>
        <v>2170.09</v>
      </c>
      <c r="G162" s="86">
        <f t="shared" si="6"/>
        <v>219.43222743281942</v>
      </c>
      <c r="H162" s="86">
        <f>E162/D162*100</f>
        <v>112.69058479532164</v>
      </c>
    </row>
    <row r="163" spans="1:8" x14ac:dyDescent="0.2">
      <c r="A163" s="57" t="s">
        <v>95</v>
      </c>
      <c r="B163" s="57" t="s">
        <v>96</v>
      </c>
      <c r="C163" s="79">
        <v>41274.83044661225</v>
      </c>
      <c r="D163" s="79">
        <v>42700</v>
      </c>
      <c r="E163" s="79">
        <v>48974.73</v>
      </c>
      <c r="F163" s="79">
        <f t="shared" si="7"/>
        <v>6274.7300000000032</v>
      </c>
      <c r="G163" s="86">
        <f t="shared" si="6"/>
        <v>118.65519366178219</v>
      </c>
      <c r="H163" s="86">
        <f>E163/D163*100</f>
        <v>114.69491803278689</v>
      </c>
    </row>
    <row r="164" spans="1:8" x14ac:dyDescent="0.2">
      <c r="A164" s="57" t="s">
        <v>135</v>
      </c>
      <c r="B164" s="57" t="s">
        <v>136</v>
      </c>
      <c r="C164" s="79">
        <v>92.905965890238235</v>
      </c>
      <c r="D164" s="79">
        <v>0</v>
      </c>
      <c r="E164" s="79">
        <v>0</v>
      </c>
      <c r="F164" s="79">
        <f t="shared" si="7"/>
        <v>0</v>
      </c>
      <c r="G164" s="86">
        <f t="shared" si="6"/>
        <v>0</v>
      </c>
      <c r="H164" s="86"/>
    </row>
    <row r="165" spans="1:8" x14ac:dyDescent="0.2">
      <c r="A165" s="57" t="s">
        <v>137</v>
      </c>
      <c r="B165" s="57" t="s">
        <v>138</v>
      </c>
      <c r="C165" s="79">
        <v>167.56918176388612</v>
      </c>
      <c r="D165" s="79">
        <v>0</v>
      </c>
      <c r="E165" s="79">
        <v>0</v>
      </c>
      <c r="F165" s="79">
        <f t="shared" si="7"/>
        <v>0</v>
      </c>
      <c r="G165" s="86">
        <f t="shared" si="6"/>
        <v>0</v>
      </c>
      <c r="H165" s="86"/>
    </row>
    <row r="166" spans="1:8" x14ac:dyDescent="0.2">
      <c r="A166" s="57" t="s">
        <v>153</v>
      </c>
      <c r="B166" s="57" t="s">
        <v>154</v>
      </c>
      <c r="C166" s="79">
        <v>0</v>
      </c>
      <c r="D166" s="79">
        <v>500</v>
      </c>
      <c r="E166" s="79">
        <v>140</v>
      </c>
      <c r="F166" s="79">
        <f t="shared" si="7"/>
        <v>-360</v>
      </c>
      <c r="G166" s="86"/>
      <c r="H166" s="86">
        <f>E166/D166*100</f>
        <v>28.000000000000004</v>
      </c>
    </row>
    <row r="167" spans="1:8" x14ac:dyDescent="0.2">
      <c r="A167" s="57" t="s">
        <v>155</v>
      </c>
      <c r="B167" s="57" t="s">
        <v>156</v>
      </c>
      <c r="C167" s="79">
        <v>0</v>
      </c>
      <c r="D167" s="79">
        <v>0</v>
      </c>
      <c r="E167" s="79">
        <v>0</v>
      </c>
      <c r="F167" s="79">
        <f t="shared" si="7"/>
        <v>0</v>
      </c>
      <c r="G167" s="86"/>
      <c r="H167" s="86"/>
    </row>
    <row r="168" spans="1:8" x14ac:dyDescent="0.2">
      <c r="A168" s="57" t="s">
        <v>166</v>
      </c>
      <c r="B168" s="57" t="s">
        <v>167</v>
      </c>
      <c r="C168" s="79">
        <v>0</v>
      </c>
      <c r="D168" s="79">
        <v>0</v>
      </c>
      <c r="E168" s="79">
        <v>0</v>
      </c>
      <c r="F168" s="79">
        <f t="shared" si="7"/>
        <v>0</v>
      </c>
      <c r="G168" s="86"/>
      <c r="H168" s="86"/>
    </row>
    <row r="169" spans="1:8" x14ac:dyDescent="0.2">
      <c r="A169" s="57" t="s">
        <v>168</v>
      </c>
      <c r="B169" s="57" t="s">
        <v>169</v>
      </c>
      <c r="C169" s="79">
        <v>0</v>
      </c>
      <c r="D169" s="79">
        <v>0</v>
      </c>
      <c r="E169" s="79">
        <v>0</v>
      </c>
      <c r="F169" s="79">
        <f t="shared" si="7"/>
        <v>0</v>
      </c>
      <c r="G169" s="86"/>
      <c r="H169" s="86"/>
    </row>
    <row r="170" spans="1:8" ht="22.5" x14ac:dyDescent="0.2">
      <c r="A170" s="65" t="s">
        <v>249</v>
      </c>
      <c r="B170" s="65" t="s">
        <v>250</v>
      </c>
      <c r="C170" s="93">
        <v>0</v>
      </c>
      <c r="D170" s="93">
        <v>0</v>
      </c>
      <c r="E170" s="93">
        <v>0</v>
      </c>
      <c r="F170" s="93">
        <f t="shared" si="7"/>
        <v>0</v>
      </c>
      <c r="G170" s="94"/>
      <c r="H170" s="94"/>
    </row>
    <row r="171" spans="1:8" x14ac:dyDescent="0.2">
      <c r="A171" s="57" t="s">
        <v>175</v>
      </c>
      <c r="B171" s="57" t="s">
        <v>176</v>
      </c>
      <c r="C171" s="79">
        <v>0</v>
      </c>
      <c r="D171" s="79">
        <v>0</v>
      </c>
      <c r="E171" s="79">
        <v>0</v>
      </c>
      <c r="F171" s="79">
        <f t="shared" si="7"/>
        <v>0</v>
      </c>
      <c r="G171" s="86"/>
      <c r="H171" s="86"/>
    </row>
    <row r="172" spans="1:8" x14ac:dyDescent="0.2">
      <c r="A172" s="67" t="s">
        <v>237</v>
      </c>
      <c r="B172" s="67" t="s">
        <v>238</v>
      </c>
      <c r="C172" s="88">
        <v>184.45948636273141</v>
      </c>
      <c r="D172" s="88">
        <v>530</v>
      </c>
      <c r="E172" s="88">
        <v>377.99</v>
      </c>
      <c r="F172" s="88">
        <f t="shared" si="7"/>
        <v>-152.01</v>
      </c>
      <c r="G172" s="89">
        <f t="shared" si="6"/>
        <v>204.91762579057573</v>
      </c>
      <c r="H172" s="89">
        <f>E172/D172*100</f>
        <v>71.318867924528305</v>
      </c>
    </row>
    <row r="173" spans="1:8" ht="22.5" x14ac:dyDescent="0.2">
      <c r="A173" s="65" t="s">
        <v>251</v>
      </c>
      <c r="B173" s="65" t="s">
        <v>252</v>
      </c>
      <c r="C173" s="93">
        <v>184.45948636273141</v>
      </c>
      <c r="D173" s="93">
        <v>530</v>
      </c>
      <c r="E173" s="93">
        <v>377.99</v>
      </c>
      <c r="F173" s="93">
        <f t="shared" si="7"/>
        <v>-152.01</v>
      </c>
      <c r="G173" s="94">
        <f t="shared" si="6"/>
        <v>204.91762579057573</v>
      </c>
      <c r="H173" s="94">
        <f>E173/D173*100</f>
        <v>71.318867924528305</v>
      </c>
    </row>
    <row r="174" spans="1:8" x14ac:dyDescent="0.2">
      <c r="A174" s="57" t="s">
        <v>113</v>
      </c>
      <c r="B174" s="57" t="s">
        <v>114</v>
      </c>
      <c r="C174" s="79">
        <v>184.45948636273141</v>
      </c>
      <c r="D174" s="79">
        <v>530</v>
      </c>
      <c r="E174" s="79">
        <v>377.99</v>
      </c>
      <c r="F174" s="79">
        <f t="shared" si="7"/>
        <v>-152.01</v>
      </c>
      <c r="G174" s="86">
        <f t="shared" si="6"/>
        <v>204.91762579057573</v>
      </c>
      <c r="H174" s="86">
        <f>E174/D174*100</f>
        <v>71.318867924528305</v>
      </c>
    </row>
    <row r="175" spans="1:8" x14ac:dyDescent="0.2">
      <c r="A175" s="67" t="s">
        <v>239</v>
      </c>
      <c r="B175" s="67" t="s">
        <v>240</v>
      </c>
      <c r="C175" s="88"/>
      <c r="D175" s="88">
        <v>0</v>
      </c>
      <c r="E175" s="88">
        <v>286.68</v>
      </c>
      <c r="F175" s="88">
        <f t="shared" si="7"/>
        <v>286.68</v>
      </c>
      <c r="G175" s="89"/>
      <c r="H175" s="89"/>
    </row>
    <row r="176" spans="1:8" ht="22.5" x14ac:dyDescent="0.2">
      <c r="A176" s="65" t="s">
        <v>247</v>
      </c>
      <c r="B176" s="65" t="s">
        <v>248</v>
      </c>
      <c r="C176" s="93"/>
      <c r="D176" s="93">
        <v>0</v>
      </c>
      <c r="E176" s="93">
        <v>286.68</v>
      </c>
      <c r="F176" s="93">
        <f t="shared" si="7"/>
        <v>286.68</v>
      </c>
      <c r="G176" s="94"/>
      <c r="H176" s="94"/>
    </row>
    <row r="177" spans="1:8" x14ac:dyDescent="0.2">
      <c r="A177" s="57" t="s">
        <v>141</v>
      </c>
      <c r="B177" s="57" t="s">
        <v>142</v>
      </c>
      <c r="C177" s="79">
        <v>0</v>
      </c>
      <c r="D177" s="79">
        <v>0</v>
      </c>
      <c r="E177" s="79">
        <v>286.68</v>
      </c>
      <c r="F177" s="79">
        <f t="shared" si="7"/>
        <v>286.68</v>
      </c>
      <c r="G177" s="86"/>
      <c r="H177" s="86"/>
    </row>
    <row r="178" spans="1:8" x14ac:dyDescent="0.2">
      <c r="C178" s="95"/>
      <c r="D178" s="95"/>
      <c r="E178" s="95"/>
      <c r="F178" s="95"/>
      <c r="G178" s="95"/>
      <c r="H178" s="95"/>
    </row>
  </sheetData>
  <mergeCells count="5">
    <mergeCell ref="A1:B1"/>
    <mergeCell ref="A2:B2"/>
    <mergeCell ref="A3:B3"/>
    <mergeCell ref="A4:H4"/>
    <mergeCell ref="A5:B5"/>
  </mergeCells>
  <pageMargins left="0" right="0" top="0" bottom="1.0416666666666666E-2" header="0" footer="0"/>
  <pageSetup paperSize="9" orientation="landscape" r:id="rId1"/>
  <headerFooter alignWithMargins="0"/>
  <ignoredErrors>
    <ignoredError sqref="A15:A177" numberStoredAsText="1"/>
    <ignoredError sqref="C8:C168 D7:D13 F7:F175 F176:F177 G8:G175 H7:H1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3</vt:i4>
      </vt:variant>
    </vt:vector>
  </HeadingPairs>
  <TitlesOfParts>
    <vt:vector size="12" baseType="lpstr">
      <vt:lpstr>Opći dio - sažetak</vt:lpstr>
      <vt:lpstr>Prihodi prema ekonomskoj klas</vt:lpstr>
      <vt:lpstr>Rashodi prema ekonomskoj klasif</vt:lpstr>
      <vt:lpstr>Prihodi prema izvorima financir</vt:lpstr>
      <vt:lpstr>Rashodi prema izvorima finan</vt:lpstr>
      <vt:lpstr>Rashodi prema funcijskoj klas</vt:lpstr>
      <vt:lpstr>Posebni dio - programska klasif</vt:lpstr>
      <vt:lpstr>Obrazloženje - Opći dio</vt:lpstr>
      <vt:lpstr>Obrazloženje - Posebni dio</vt:lpstr>
      <vt:lpstr>'Posebni dio - programska klasif'!Ispis_naslova</vt:lpstr>
      <vt:lpstr>'Rashodi prema funcijskoj klas'!Ispis_naslova</vt:lpstr>
      <vt:lpstr>'Rashodi prema izvorima finan'!Ispis_naslova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2024-04-10T10:58:11Z</dcterms:created>
  <dcterms:modified xsi:type="dcterms:W3CDTF">2024-04-11T10:28:57Z</dcterms:modified>
</cp:coreProperties>
</file>